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 Pag Ured\Desktop\IZVJEŠTAJI 2025.g\"/>
    </mc:Choice>
  </mc:AlternateContent>
  <bookViews>
    <workbookView xWindow="0" yWindow="0" windowWidth="28800" windowHeight="12435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Izvješće!$C$31</definedName>
    <definedName name="_Toc55895370" localSheetId="0">'Program rada'!$A$1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2" l="1"/>
  <c r="H56" i="2"/>
  <c r="H20" i="2"/>
  <c r="H24" i="2"/>
  <c r="H26" i="2"/>
  <c r="H29" i="2"/>
  <c r="H33" i="2"/>
  <c r="H34" i="2"/>
  <c r="H35" i="2"/>
  <c r="H36" i="2"/>
  <c r="H37" i="2"/>
  <c r="H39" i="2"/>
  <c r="H40" i="2"/>
  <c r="H41" i="2"/>
  <c r="H46" i="2"/>
  <c r="H50" i="2"/>
  <c r="H51" i="2"/>
  <c r="H52" i="2"/>
  <c r="H53" i="2"/>
  <c r="H19" i="2"/>
  <c r="G20" i="2"/>
  <c r="G24" i="2"/>
  <c r="G26" i="2"/>
  <c r="G29" i="2"/>
  <c r="G33" i="2"/>
  <c r="G34" i="2"/>
  <c r="G35" i="2"/>
  <c r="G36" i="2"/>
  <c r="G37" i="2"/>
  <c r="G38" i="2"/>
  <c r="G39" i="2"/>
  <c r="G40" i="2"/>
  <c r="G41" i="2"/>
  <c r="G43" i="2"/>
  <c r="G45" i="2"/>
  <c r="G46" i="2"/>
  <c r="G50" i="2"/>
  <c r="G51" i="2"/>
  <c r="G52" i="2"/>
  <c r="G53" i="2"/>
  <c r="G19" i="2"/>
  <c r="E50" i="2"/>
  <c r="E29" i="2"/>
  <c r="H6" i="2"/>
  <c r="H7" i="2"/>
  <c r="H8" i="2"/>
  <c r="H9" i="2"/>
  <c r="H12" i="2"/>
  <c r="H13" i="2"/>
  <c r="G6" i="2"/>
  <c r="G7" i="2"/>
  <c r="G8" i="2"/>
  <c r="G9" i="2"/>
  <c r="G12" i="2"/>
  <c r="G13" i="2"/>
  <c r="G5" i="2"/>
  <c r="G17" i="1"/>
  <c r="G21" i="1"/>
  <c r="G23" i="1"/>
  <c r="G30" i="1"/>
  <c r="G32" i="1"/>
  <c r="G33" i="1"/>
  <c r="G34" i="1"/>
  <c r="G35" i="1"/>
  <c r="G36" i="1"/>
  <c r="G37" i="1"/>
  <c r="G38" i="1"/>
  <c r="G41" i="1"/>
  <c r="G43" i="1"/>
  <c r="G44" i="1"/>
  <c r="G49" i="1"/>
  <c r="G50" i="1"/>
  <c r="G51" i="1"/>
  <c r="G53" i="1"/>
  <c r="F17" i="1"/>
  <c r="F22" i="1"/>
  <c r="F36" i="1"/>
  <c r="F45" i="1"/>
  <c r="G4" i="1"/>
  <c r="G5" i="1"/>
  <c r="G6" i="1"/>
  <c r="G7" i="1"/>
  <c r="G10" i="1"/>
  <c r="G11" i="1"/>
  <c r="F11" i="1"/>
  <c r="D16" i="1"/>
  <c r="E19" i="2"/>
  <c r="F19" i="2" l="1"/>
  <c r="D19" i="2" l="1"/>
  <c r="F50" i="2" l="1"/>
  <c r="D50" i="2"/>
  <c r="F41" i="2"/>
  <c r="E41" i="2"/>
  <c r="D41" i="2"/>
  <c r="F29" i="2"/>
  <c r="D29" i="2"/>
  <c r="F23" i="2"/>
  <c r="G23" i="2" s="1"/>
  <c r="E23" i="2"/>
  <c r="D23" i="2"/>
  <c r="F5" i="2"/>
  <c r="F14" i="2" s="1"/>
  <c r="E5" i="2"/>
  <c r="D5" i="2"/>
  <c r="D14" i="2" s="1"/>
  <c r="E14" i="2" l="1"/>
  <c r="H14" i="2" s="1"/>
  <c r="H5" i="2"/>
  <c r="G14" i="2"/>
  <c r="H23" i="2"/>
  <c r="E58" i="2"/>
  <c r="H58" i="2" s="1"/>
  <c r="F58" i="2"/>
  <c r="D58" i="2"/>
  <c r="E3" i="1"/>
  <c r="G3" i="1" s="1"/>
  <c r="D3" i="1"/>
  <c r="G63" i="1"/>
  <c r="G61" i="1"/>
  <c r="F63" i="1" l="1"/>
  <c r="D48" i="1" l="1"/>
  <c r="D45" i="1"/>
  <c r="D39" i="1"/>
  <c r="D26" i="1"/>
  <c r="D20" i="1"/>
  <c r="D55" i="1" l="1"/>
  <c r="D12" i="1"/>
  <c r="E31" i="1" l="1"/>
  <c r="F31" i="1" s="1"/>
  <c r="E29" i="1"/>
  <c r="F29" i="1" s="1"/>
  <c r="E46" i="1"/>
  <c r="F46" i="1" s="1"/>
  <c r="E47" i="1"/>
  <c r="F47" i="1" s="1"/>
  <c r="E28" i="1"/>
  <c r="F28" i="1" s="1"/>
  <c r="E40" i="1"/>
  <c r="F40" i="1" s="1"/>
  <c r="E19" i="1"/>
  <c r="F19" i="1" s="1"/>
  <c r="E18" i="1"/>
  <c r="F18" i="1" s="1"/>
  <c r="E24" i="1"/>
  <c r="F24" i="1" s="1"/>
  <c r="E42" i="1"/>
  <c r="F42" i="1" s="1"/>
  <c r="E25" i="1"/>
  <c r="F25" i="1" s="1"/>
  <c r="E27" i="1"/>
  <c r="F27" i="1" s="1"/>
  <c r="E8" i="1"/>
  <c r="F8" i="1" s="1"/>
  <c r="E52" i="1"/>
  <c r="E9" i="1"/>
  <c r="F9" i="1" s="1"/>
  <c r="E48" i="1" l="1"/>
  <c r="F52" i="1"/>
  <c r="E39" i="1"/>
  <c r="E20" i="1"/>
  <c r="E26" i="1"/>
  <c r="E16" i="1"/>
  <c r="E12" i="1"/>
  <c r="F12" i="1" s="1"/>
  <c r="G48" i="1" l="1"/>
  <c r="F16" i="1"/>
  <c r="G16" i="1"/>
  <c r="G20" i="1"/>
  <c r="G26" i="1"/>
  <c r="G39" i="1"/>
  <c r="E55" i="1"/>
  <c r="G55" i="1" s="1"/>
</calcChain>
</file>

<file path=xl/sharedStrings.xml><?xml version="1.0" encoding="utf-8"?>
<sst xmlns="http://schemas.openxmlformats.org/spreadsheetml/2006/main" count="234" uniqueCount="116">
  <si>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</si>
  <si>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</si>
  <si>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</si>
  <si>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</si>
  <si>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</si>
  <si>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</si>
  <si>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</si>
  <si>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</si>
  <si>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</si>
  <si>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</si>
  <si>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</si>
  <si>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</si>
  <si>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</si>
  <si>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</si>
  <si>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</si>
  <si>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</si>
  <si>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</si>
  <si>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</si>
  <si>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</si>
  <si>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</si>
  <si>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</si>
  <si>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</si>
  <si>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</si>
  <si>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</si>
  <si>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</si>
  <si>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</si>
  <si>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</si>
  <si>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</si>
  <si>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</si>
  <si>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</si>
  <si>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</si>
  <si>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</si>
  <si>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</si>
  <si>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</si>
  <si>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</si>
  <si>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</si>
  <si>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</si>
  <si>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</si>
  <si>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</si>
  <si>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</si>
  <si>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</si>
  <si>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</si>
  <si>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</si>
  <si>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</si>
  <si>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</si>
  <si>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</si>
  <si>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</si>
  <si>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</si>
  <si>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</si>
  <si>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</si>
  <si>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</si>
  <si>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</si>
  <si>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</si>
  <si>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</si>
  <si>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</si>
  <si>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</si>
  <si>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</si>
  <si>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</si>
  <si>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</si>
  <si>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</si>
  <si>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</si>
  <si>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</si>
  <si>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</si>
  <si>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</si>
  <si>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</si>
  <si>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</si>
  <si>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</si>
  <si>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</si>
  <si>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</si>
  <si>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</si>
  <si>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</si>
  <si>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</si>
  <si>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</si>
  <si>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</si>
  <si>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</si>
  <si>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</si>
  <si>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</si>
  <si>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</si>
  <si>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</si>
  <si>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</si>
  <si>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</si>
  <si>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</si>
  <si>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</si>
  <si>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</si>
  <si>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</si>
  <si>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</si>
  <si>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</si>
  <si>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</si>
  <si>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</si>
  <si>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</si>
  <si>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</si>
  <si>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</si>
  <si>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</si>
  <si>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</si>
  <si>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</si>
  <si>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</si>
  <si>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realizacija</t>
  </si>
  <si>
    <t>/rebalans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</si>
  <si>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</si>
  <si>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</si>
  <si>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</si>
  <si>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</si>
  <si>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</si>
  <si>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</si>
  <si>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UKUPNO</t>
  </si>
  <si>
    <t>Troškovi amortizacije</t>
  </si>
  <si>
    <t>Plan za 2025.</t>
  </si>
  <si>
    <t>Udio %</t>
  </si>
  <si>
    <t>REBALAN FINANCIJSKOG PLANA ZA 2025.g.</t>
  </si>
  <si>
    <t>Plan  2025.</t>
  </si>
  <si>
    <t>Rebalans 2025.</t>
  </si>
  <si>
    <t>Realizacija - 31.10.2025.</t>
  </si>
  <si>
    <t>Plan 2025.</t>
  </si>
  <si>
    <t>FINANCIJSKI PLAN  za 2026.</t>
  </si>
  <si>
    <t>Plan za 2026.</t>
  </si>
  <si>
    <t>Indeks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</si>
</sst>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25" fillId="2" borderId="1" xfId="0" applyNumberFormat="1" applyFont="1" applyFill="1" applyBorder="1" applyAlignment="1">
      <alignment horizontal="center" vertical="center" wrapText="1"/>
    </xf>
    <xf numFmtId="4" fontId="24" fillId="0" borderId="0" xfId="0" applyNumberFormat="1" applyFont="1"/>
    <xf numFmtId="4" fontId="18" fillId="2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9" fillId="5" borderId="3" xfId="0" applyNumberFormat="1" applyFont="1" applyFill="1" applyBorder="1" applyAlignment="1">
      <alignment vertical="center"/>
    </xf>
    <xf numFmtId="4" fontId="22" fillId="3" borderId="3" xfId="0" applyNumberFormat="1" applyFont="1" applyFill="1" applyBorder="1" applyAlignment="1">
      <alignment vertical="center"/>
    </xf>
    <xf numFmtId="4" fontId="13" fillId="3" borderId="3" xfId="0" applyNumberFormat="1" applyFont="1" applyFill="1" applyBorder="1" applyAlignment="1">
      <alignment vertical="center"/>
    </xf>
    <xf numFmtId="4" fontId="24" fillId="0" borderId="1" xfId="0" applyNumberFormat="1" applyFont="1" applyBorder="1"/>
    <xf numFmtId="4" fontId="24" fillId="6" borderId="1" xfId="0" applyNumberFormat="1" applyFont="1" applyFill="1" applyBorder="1"/>
    <xf numFmtId="4" fontId="26" fillId="7" borderId="1" xfId="0" applyNumberFormat="1" applyFont="1" applyFill="1" applyBorder="1"/>
    <xf numFmtId="4" fontId="24" fillId="8" borderId="1" xfId="0" applyNumberFormat="1" applyFont="1" applyFill="1" applyBorder="1"/>
    <xf numFmtId="4" fontId="24" fillId="9" borderId="1" xfId="0" applyNumberFormat="1" applyFont="1" applyFill="1" applyBorder="1"/>
    <xf numFmtId="4" fontId="24" fillId="0" borderId="2" xfId="0" applyNumberFormat="1" applyFont="1" applyBorder="1"/>
    <xf numFmtId="4" fontId="24" fillId="0" borderId="5" xfId="0" applyNumberFormat="1" applyFont="1" applyBorder="1"/>
    <xf numFmtId="4" fontId="24" fillId="9" borderId="4" xfId="0" applyNumberFormat="1" applyFont="1" applyFill="1" applyBorder="1"/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24" fillId="0" borderId="1" xfId="0" applyFont="1" applyBorder="1"/>
    <xf numFmtId="4" fontId="27" fillId="2" borderId="1" xfId="0" applyNumberFormat="1" applyFont="1" applyFill="1" applyBorder="1" applyAlignment="1">
      <alignment horizontal="center" vertical="center" wrapText="1"/>
    </xf>
    <xf numFmtId="4" fontId="19" fillId="10" borderId="1" xfId="0" applyNumberFormat="1" applyFont="1" applyFill="1" applyBorder="1" applyAlignment="1">
      <alignment vertical="center"/>
    </xf>
    <xf numFmtId="4" fontId="24" fillId="10" borderId="1" xfId="0" applyNumberFormat="1" applyFont="1" applyFill="1" applyBorder="1"/>
    <xf numFmtId="4" fontId="24" fillId="10" borderId="1" xfId="0" applyNumberFormat="1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vertical="center"/>
    </xf>
    <xf numFmtId="2" fontId="6" fillId="10" borderId="1" xfId="0" applyNumberFormat="1" applyFont="1" applyFill="1" applyBorder="1" applyAlignment="1">
      <alignment vertical="center"/>
    </xf>
    <xf numFmtId="4" fontId="6" fillId="10" borderId="1" xfId="0" applyNumberFormat="1" applyFont="1" applyFill="1" applyBorder="1" applyAlignment="1">
      <alignment vertical="center"/>
    </xf>
    <xf numFmtId="2" fontId="6" fillId="6" borderId="1" xfId="0" applyNumberFormat="1" applyFont="1" applyFill="1" applyBorder="1" applyAlignment="1">
      <alignment vertical="center"/>
    </xf>
    <xf numFmtId="4" fontId="14" fillId="3" borderId="4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3"/>
  <sheetViews>
    <sheetView tabSelected="1" topLeftCell="A22" workbookViewId="0">
      <selection activeCell="G50" sqref="G50"/>
    </sheetView>
  </sheetViews>
  <sheetFormatPr defaultRowHeight="18.75" x14ac:dyDescent="0.3"/>
  <cols>
    <col min="1" max="1" width="7" customWidth="1"/>
    <col min="2" max="2" width="7.28515625" customWidth="1"/>
    <col min="3" max="3" width="66" customWidth="1"/>
    <col min="4" max="4" width="15.5703125" customWidth="1"/>
    <col min="5" max="5" width="14" customWidth="1"/>
    <col min="6" max="6" width="9.7109375" style="70" customWidth="1"/>
    <col min="7" max="7" width="10.5703125" customWidth="1"/>
  </cols>
  <sheetData>
    <row r="1" spans="1:13" ht="21" x14ac:dyDescent="0.3">
      <c r="A1" s="1"/>
      <c r="C1" s="43" t="s">
        <v>113</v>
      </c>
    </row>
    <row r="2" spans="1:13" ht="37.5" x14ac:dyDescent="0.25">
      <c r="A2" s="28"/>
      <c r="B2" s="29"/>
      <c r="C2" s="30" t="s">
        <v>0</v>
      </c>
      <c r="D2" s="45" t="s">
        <v>106</v>
      </c>
      <c r="E2" s="62" t="s">
        <v>114</v>
      </c>
      <c r="F2" s="60" t="s">
        <v>107</v>
      </c>
      <c r="G2" s="89" t="s">
        <v>115</v>
      </c>
    </row>
    <row r="3" spans="1:13" x14ac:dyDescent="0.25">
      <c r="A3" s="29" t="s">
        <v>1</v>
      </c>
      <c r="B3" s="29"/>
      <c r="C3" s="29" t="s">
        <v>2</v>
      </c>
      <c r="D3" s="46">
        <f>SUM(D4+D5)</f>
        <v>407000</v>
      </c>
      <c r="E3" s="46">
        <f>SUM(E4+E5)</f>
        <v>398000</v>
      </c>
      <c r="F3" s="46">
        <v>75.81</v>
      </c>
      <c r="G3" s="46">
        <f>100/D3*E3</f>
        <v>97.788697788697789</v>
      </c>
    </row>
    <row r="4" spans="1:13" x14ac:dyDescent="0.25">
      <c r="A4" s="31"/>
      <c r="B4" s="31" t="s">
        <v>3</v>
      </c>
      <c r="C4" s="31" t="s">
        <v>4</v>
      </c>
      <c r="D4" s="44">
        <v>355000</v>
      </c>
      <c r="E4" s="44">
        <v>344000</v>
      </c>
      <c r="F4" s="90">
        <v>65.52</v>
      </c>
      <c r="G4" s="90">
        <f t="shared" ref="G4:G11" si="0">100/D4*E4</f>
        <v>96.901408450704224</v>
      </c>
    </row>
    <row r="5" spans="1:13" x14ac:dyDescent="0.25">
      <c r="A5" s="32"/>
      <c r="B5" s="31" t="s">
        <v>5</v>
      </c>
      <c r="C5" s="31" t="s">
        <v>6</v>
      </c>
      <c r="D5" s="47">
        <v>52000</v>
      </c>
      <c r="E5" s="64">
        <v>54000</v>
      </c>
      <c r="F5" s="90">
        <v>10.29</v>
      </c>
      <c r="G5" s="90">
        <f t="shared" si="0"/>
        <v>103.84615384615385</v>
      </c>
    </row>
    <row r="6" spans="1:13" ht="37.5" x14ac:dyDescent="0.25">
      <c r="A6" s="29" t="s">
        <v>7</v>
      </c>
      <c r="B6" s="29"/>
      <c r="C6" s="29" t="s">
        <v>8</v>
      </c>
      <c r="D6" s="46">
        <v>50000</v>
      </c>
      <c r="E6" s="63">
        <v>70000</v>
      </c>
      <c r="F6" s="46">
        <v>13.33</v>
      </c>
      <c r="G6" s="46">
        <f t="shared" si="0"/>
        <v>140</v>
      </c>
    </row>
    <row r="7" spans="1:13" x14ac:dyDescent="0.25">
      <c r="A7" s="33" t="s">
        <v>9</v>
      </c>
      <c r="B7" s="33"/>
      <c r="C7" s="33" t="s">
        <v>10</v>
      </c>
      <c r="D7" s="46">
        <v>5000</v>
      </c>
      <c r="E7" s="63">
        <v>15000</v>
      </c>
      <c r="F7" s="46">
        <v>2.86</v>
      </c>
      <c r="G7" s="46">
        <f t="shared" si="0"/>
        <v>300</v>
      </c>
      <c r="M7" s="87"/>
    </row>
    <row r="8" spans="1:13" x14ac:dyDescent="0.25">
      <c r="A8" s="33" t="s">
        <v>11</v>
      </c>
      <c r="B8" s="33"/>
      <c r="C8" s="33" t="s">
        <v>12</v>
      </c>
      <c r="D8" s="46">
        <v>0</v>
      </c>
      <c r="E8" s="63">
        <f>100/D12*D8</f>
        <v>0</v>
      </c>
      <c r="F8" s="46">
        <f t="shared" ref="F8:F11" si="1">100/540000*E8</f>
        <v>0</v>
      </c>
      <c r="G8" s="46">
        <v>0</v>
      </c>
    </row>
    <row r="9" spans="1:13" x14ac:dyDescent="0.25">
      <c r="A9" s="33" t="s">
        <v>13</v>
      </c>
      <c r="B9" s="34"/>
      <c r="C9" s="33" t="s">
        <v>14</v>
      </c>
      <c r="D9" s="48">
        <v>0</v>
      </c>
      <c r="E9" s="63">
        <f>100/D12*D9</f>
        <v>0</v>
      </c>
      <c r="F9" s="46">
        <f t="shared" si="1"/>
        <v>0</v>
      </c>
      <c r="G9" s="46">
        <v>0</v>
      </c>
    </row>
    <row r="10" spans="1:13" x14ac:dyDescent="0.25">
      <c r="A10" s="33" t="s">
        <v>15</v>
      </c>
      <c r="B10" s="34"/>
      <c r="C10" s="33" t="s">
        <v>16</v>
      </c>
      <c r="D10" s="48">
        <v>57000</v>
      </c>
      <c r="E10" s="63">
        <v>42000</v>
      </c>
      <c r="F10" s="46">
        <v>8</v>
      </c>
      <c r="G10" s="46">
        <f t="shared" si="0"/>
        <v>73.684210526315795</v>
      </c>
    </row>
    <row r="11" spans="1:13" x14ac:dyDescent="0.25">
      <c r="A11" s="33" t="s">
        <v>17</v>
      </c>
      <c r="B11" s="33"/>
      <c r="C11" s="33" t="s">
        <v>18</v>
      </c>
      <c r="D11" s="46">
        <v>8000</v>
      </c>
      <c r="E11" s="63">
        <v>0</v>
      </c>
      <c r="F11" s="46">
        <f t="shared" si="1"/>
        <v>0</v>
      </c>
      <c r="G11" s="46">
        <f t="shared" si="0"/>
        <v>0</v>
      </c>
    </row>
    <row r="12" spans="1:13" x14ac:dyDescent="0.25">
      <c r="A12" s="98"/>
      <c r="B12" s="98"/>
      <c r="C12" s="21" t="s">
        <v>19</v>
      </c>
      <c r="D12" s="52">
        <f>D3+D6+D7+D8+D9+D10+D11</f>
        <v>527000</v>
      </c>
      <c r="E12" s="66">
        <f>E3+E6+E7+E8+E9+E10+E11</f>
        <v>525000</v>
      </c>
      <c r="F12" s="97">
        <f>100/D12*E12</f>
        <v>99.62049335863378</v>
      </c>
      <c r="G12" s="97"/>
    </row>
    <row r="13" spans="1:13" x14ac:dyDescent="0.3">
      <c r="A13" s="35"/>
      <c r="B13" s="35"/>
      <c r="C13" s="35"/>
      <c r="D13" s="49"/>
      <c r="E13" s="49"/>
      <c r="F13" s="61"/>
    </row>
    <row r="14" spans="1:13" x14ac:dyDescent="0.3">
      <c r="A14" s="2"/>
      <c r="B14" s="36"/>
      <c r="C14" s="36"/>
      <c r="D14" s="50"/>
      <c r="E14" s="50"/>
      <c r="F14" s="75"/>
    </row>
    <row r="15" spans="1:13" ht="37.5" x14ac:dyDescent="0.25">
      <c r="A15" s="29"/>
      <c r="B15" s="29"/>
      <c r="C15" s="30" t="s">
        <v>20</v>
      </c>
      <c r="D15" s="45" t="s">
        <v>106</v>
      </c>
      <c r="E15" s="62" t="s">
        <v>114</v>
      </c>
      <c r="F15" s="60" t="s">
        <v>107</v>
      </c>
      <c r="G15" s="89" t="s">
        <v>115</v>
      </c>
    </row>
    <row r="16" spans="1:13" x14ac:dyDescent="0.3">
      <c r="A16" s="29" t="s">
        <v>1</v>
      </c>
      <c r="B16" s="29"/>
      <c r="C16" s="29" t="s">
        <v>21</v>
      </c>
      <c r="D16" s="46">
        <f>SUM(D17:D19)</f>
        <v>20000</v>
      </c>
      <c r="E16" s="46">
        <f>SUM(E17:E19)</f>
        <v>1000</v>
      </c>
      <c r="F16" s="71">
        <f>100/540000*E16</f>
        <v>0.18518518518518517</v>
      </c>
      <c r="G16" s="71">
        <f>100/D16*E16</f>
        <v>5</v>
      </c>
    </row>
    <row r="17" spans="1:12" ht="32.25" customHeight="1" x14ac:dyDescent="0.3">
      <c r="A17" s="37"/>
      <c r="B17" s="37" t="s">
        <v>3</v>
      </c>
      <c r="C17" s="37" t="s">
        <v>22</v>
      </c>
      <c r="D17" s="51">
        <v>20000</v>
      </c>
      <c r="E17" s="65">
        <v>1000</v>
      </c>
      <c r="F17" s="92">
        <f t="shared" ref="F17:F52" si="2">100/540000*E17</f>
        <v>0.18518518518518517</v>
      </c>
      <c r="G17" s="91">
        <f t="shared" ref="G17:G53" si="3">100/D17*E17</f>
        <v>5</v>
      </c>
      <c r="L17" s="57"/>
    </row>
    <row r="18" spans="1:12" x14ac:dyDescent="0.3">
      <c r="A18" s="38"/>
      <c r="B18" s="37" t="s">
        <v>5</v>
      </c>
      <c r="C18" s="37" t="s">
        <v>23</v>
      </c>
      <c r="D18" s="51">
        <v>0</v>
      </c>
      <c r="E18" s="65">
        <f>100/D55*D18</f>
        <v>0</v>
      </c>
      <c r="F18" s="91">
        <f t="shared" si="2"/>
        <v>0</v>
      </c>
      <c r="G18" s="91">
        <v>0</v>
      </c>
    </row>
    <row r="19" spans="1:12" x14ac:dyDescent="0.3">
      <c r="A19" s="37"/>
      <c r="B19" s="37" t="s">
        <v>24</v>
      </c>
      <c r="C19" s="37" t="s">
        <v>25</v>
      </c>
      <c r="D19" s="51">
        <v>0</v>
      </c>
      <c r="E19" s="65">
        <f>100/D55*D19</f>
        <v>0</v>
      </c>
      <c r="F19" s="91">
        <f t="shared" si="2"/>
        <v>0</v>
      </c>
      <c r="G19" s="91">
        <v>0</v>
      </c>
    </row>
    <row r="20" spans="1:12" x14ac:dyDescent="0.3">
      <c r="A20" s="29" t="s">
        <v>26</v>
      </c>
      <c r="B20" s="29"/>
      <c r="C20" s="29" t="s">
        <v>27</v>
      </c>
      <c r="D20" s="46">
        <f>SUM(D21:D25)</f>
        <v>160000</v>
      </c>
      <c r="E20" s="46">
        <f>SUM(E21:E25)</f>
        <v>167000</v>
      </c>
      <c r="F20" s="71">
        <v>31.81</v>
      </c>
      <c r="G20" s="71">
        <f t="shared" si="3"/>
        <v>104.375</v>
      </c>
    </row>
    <row r="21" spans="1:12" ht="31.5" customHeight="1" x14ac:dyDescent="0.25">
      <c r="A21" s="38"/>
      <c r="B21" s="37" t="s">
        <v>28</v>
      </c>
      <c r="C21" s="37" t="s">
        <v>29</v>
      </c>
      <c r="D21" s="51">
        <v>18000</v>
      </c>
      <c r="E21" s="65">
        <v>20000</v>
      </c>
      <c r="F21" s="93">
        <v>3.81</v>
      </c>
      <c r="G21" s="93">
        <f t="shared" si="3"/>
        <v>111.11111111111111</v>
      </c>
    </row>
    <row r="22" spans="1:12" x14ac:dyDescent="0.3">
      <c r="A22" s="37"/>
      <c r="B22" s="37" t="s">
        <v>30</v>
      </c>
      <c r="C22" s="37" t="s">
        <v>31</v>
      </c>
      <c r="D22" s="51">
        <v>0</v>
      </c>
      <c r="E22" s="65">
        <v>0</v>
      </c>
      <c r="F22" s="91">
        <f t="shared" si="2"/>
        <v>0</v>
      </c>
      <c r="G22" s="91">
        <v>0</v>
      </c>
    </row>
    <row r="23" spans="1:12" x14ac:dyDescent="0.3">
      <c r="A23" s="37"/>
      <c r="B23" s="37" t="s">
        <v>32</v>
      </c>
      <c r="C23" s="37" t="s">
        <v>33</v>
      </c>
      <c r="D23" s="51">
        <v>142000</v>
      </c>
      <c r="E23" s="65">
        <v>147000</v>
      </c>
      <c r="F23" s="91">
        <v>28</v>
      </c>
      <c r="G23" s="91">
        <f t="shared" si="3"/>
        <v>103.52112676056339</v>
      </c>
    </row>
    <row r="24" spans="1:12" x14ac:dyDescent="0.3">
      <c r="A24" s="37"/>
      <c r="B24" s="37" t="s">
        <v>34</v>
      </c>
      <c r="C24" s="37" t="s">
        <v>35</v>
      </c>
      <c r="D24" s="51">
        <v>0</v>
      </c>
      <c r="E24" s="65">
        <f>100/D55*D24</f>
        <v>0</v>
      </c>
      <c r="F24" s="91">
        <f t="shared" si="2"/>
        <v>0</v>
      </c>
      <c r="G24" s="91">
        <v>0</v>
      </c>
    </row>
    <row r="25" spans="1:12" x14ac:dyDescent="0.3">
      <c r="A25" s="37"/>
      <c r="B25" s="37" t="s">
        <v>36</v>
      </c>
      <c r="C25" s="37" t="s">
        <v>37</v>
      </c>
      <c r="D25" s="51">
        <v>0</v>
      </c>
      <c r="E25" s="65">
        <f>100/D55*D25</f>
        <v>0</v>
      </c>
      <c r="F25" s="91">
        <f t="shared" si="2"/>
        <v>0</v>
      </c>
      <c r="G25" s="91">
        <v>0</v>
      </c>
    </row>
    <row r="26" spans="1:12" x14ac:dyDescent="0.3">
      <c r="A26" s="29" t="s">
        <v>9</v>
      </c>
      <c r="B26" s="29"/>
      <c r="C26" s="29" t="s">
        <v>38</v>
      </c>
      <c r="D26" s="46">
        <f>SUM(D27:D38)</f>
        <v>155000</v>
      </c>
      <c r="E26" s="46">
        <f>SUM(E27:E38)</f>
        <v>142000</v>
      </c>
      <c r="F26" s="71">
        <v>27.05</v>
      </c>
      <c r="G26" s="71">
        <f t="shared" si="3"/>
        <v>91.612903225806448</v>
      </c>
    </row>
    <row r="27" spans="1:12" x14ac:dyDescent="0.3">
      <c r="A27" s="39"/>
      <c r="B27" s="37" t="s">
        <v>39</v>
      </c>
      <c r="C27" s="37" t="s">
        <v>100</v>
      </c>
      <c r="D27" s="51">
        <v>0</v>
      </c>
      <c r="E27" s="65">
        <f>100/D55*D27</f>
        <v>0</v>
      </c>
      <c r="F27" s="91">
        <f t="shared" si="2"/>
        <v>0</v>
      </c>
      <c r="G27" s="91">
        <v>0</v>
      </c>
    </row>
    <row r="28" spans="1:12" ht="31.5" customHeight="1" x14ac:dyDescent="0.25">
      <c r="A28" s="37"/>
      <c r="B28" s="37" t="s">
        <v>40</v>
      </c>
      <c r="C28" s="37" t="s">
        <v>41</v>
      </c>
      <c r="D28" s="51">
        <v>0</v>
      </c>
      <c r="E28" s="65">
        <f>100/D55*D28</f>
        <v>0</v>
      </c>
      <c r="F28" s="93">
        <f t="shared" si="2"/>
        <v>0</v>
      </c>
      <c r="G28" s="93">
        <v>0</v>
      </c>
    </row>
    <row r="29" spans="1:12" x14ac:dyDescent="0.3">
      <c r="A29" s="38"/>
      <c r="B29" s="37" t="s">
        <v>42</v>
      </c>
      <c r="C29" s="37" t="s">
        <v>43</v>
      </c>
      <c r="D29" s="51">
        <v>0</v>
      </c>
      <c r="E29" s="65">
        <f>100/D55*D29</f>
        <v>0</v>
      </c>
      <c r="F29" s="91">
        <f t="shared" si="2"/>
        <v>0</v>
      </c>
      <c r="G29" s="91">
        <v>0</v>
      </c>
    </row>
    <row r="30" spans="1:12" x14ac:dyDescent="0.3">
      <c r="A30" s="58"/>
      <c r="B30" s="37" t="s">
        <v>44</v>
      </c>
      <c r="C30" s="37" t="s">
        <v>101</v>
      </c>
      <c r="D30" s="51">
        <v>18000</v>
      </c>
      <c r="E30" s="65">
        <v>20000</v>
      </c>
      <c r="F30" s="91">
        <v>3.81</v>
      </c>
      <c r="G30" s="91">
        <f t="shared" si="3"/>
        <v>111.11111111111111</v>
      </c>
    </row>
    <row r="31" spans="1:12" x14ac:dyDescent="0.3">
      <c r="A31" s="58"/>
      <c r="B31" s="37"/>
      <c r="C31" s="37" t="s">
        <v>102</v>
      </c>
      <c r="D31" s="51">
        <v>0</v>
      </c>
      <c r="E31" s="65">
        <f>100/D55*D31</f>
        <v>0</v>
      </c>
      <c r="F31" s="91">
        <f t="shared" si="2"/>
        <v>0</v>
      </c>
      <c r="G31" s="91">
        <v>0</v>
      </c>
    </row>
    <row r="32" spans="1:12" x14ac:dyDescent="0.3">
      <c r="A32" s="39"/>
      <c r="B32" s="37" t="s">
        <v>46</v>
      </c>
      <c r="C32" s="37" t="s">
        <v>47</v>
      </c>
      <c r="D32" s="51">
        <v>17000</v>
      </c>
      <c r="E32" s="65">
        <v>5000</v>
      </c>
      <c r="F32" s="91">
        <v>0.95</v>
      </c>
      <c r="G32" s="91">
        <f t="shared" si="3"/>
        <v>29.411764705882351</v>
      </c>
    </row>
    <row r="33" spans="1:7" x14ac:dyDescent="0.3">
      <c r="A33" s="38"/>
      <c r="B33" s="37" t="s">
        <v>48</v>
      </c>
      <c r="C33" s="37" t="s">
        <v>49</v>
      </c>
      <c r="D33" s="51">
        <v>3000</v>
      </c>
      <c r="E33" s="65">
        <v>2000</v>
      </c>
      <c r="F33" s="91">
        <v>0.38</v>
      </c>
      <c r="G33" s="91">
        <f t="shared" si="3"/>
        <v>66.666666666666671</v>
      </c>
    </row>
    <row r="34" spans="1:7" x14ac:dyDescent="0.3">
      <c r="A34" s="38"/>
      <c r="B34" s="37" t="s">
        <v>50</v>
      </c>
      <c r="C34" s="37" t="s">
        <v>51</v>
      </c>
      <c r="D34" s="51">
        <v>10000</v>
      </c>
      <c r="E34" s="65">
        <v>8000</v>
      </c>
      <c r="F34" s="91">
        <v>1.52</v>
      </c>
      <c r="G34" s="91">
        <f t="shared" si="3"/>
        <v>80</v>
      </c>
    </row>
    <row r="35" spans="1:7" x14ac:dyDescent="0.3">
      <c r="A35" s="38"/>
      <c r="B35" s="37" t="s">
        <v>52</v>
      </c>
      <c r="C35" s="37" t="s">
        <v>53</v>
      </c>
      <c r="D35" s="51">
        <v>8000</v>
      </c>
      <c r="E35" s="65">
        <v>9000</v>
      </c>
      <c r="F35" s="91">
        <v>1.72</v>
      </c>
      <c r="G35" s="91">
        <f t="shared" si="3"/>
        <v>112.5</v>
      </c>
    </row>
    <row r="36" spans="1:7" x14ac:dyDescent="0.3">
      <c r="A36" s="38"/>
      <c r="B36" s="37" t="s">
        <v>54</v>
      </c>
      <c r="C36" s="37" t="s">
        <v>55</v>
      </c>
      <c r="D36" s="51">
        <v>1000</v>
      </c>
      <c r="E36" s="65">
        <v>0</v>
      </c>
      <c r="F36" s="91">
        <f t="shared" si="2"/>
        <v>0</v>
      </c>
      <c r="G36" s="91">
        <f t="shared" si="3"/>
        <v>0</v>
      </c>
    </row>
    <row r="37" spans="1:7" x14ac:dyDescent="0.3">
      <c r="A37" s="38"/>
      <c r="B37" s="37" t="s">
        <v>56</v>
      </c>
      <c r="C37" s="37" t="s">
        <v>57</v>
      </c>
      <c r="D37" s="51">
        <v>97000</v>
      </c>
      <c r="E37" s="65">
        <v>90000</v>
      </c>
      <c r="F37" s="91">
        <v>17.14</v>
      </c>
      <c r="G37" s="91">
        <f t="shared" si="3"/>
        <v>92.783505154639172</v>
      </c>
    </row>
    <row r="38" spans="1:7" x14ac:dyDescent="0.3">
      <c r="A38" s="59"/>
      <c r="B38" s="37"/>
      <c r="C38" s="37" t="s">
        <v>103</v>
      </c>
      <c r="D38" s="51">
        <v>1000</v>
      </c>
      <c r="E38" s="65">
        <v>8000</v>
      </c>
      <c r="F38" s="91">
        <v>1.53</v>
      </c>
      <c r="G38" s="91">
        <f t="shared" si="3"/>
        <v>800</v>
      </c>
    </row>
    <row r="39" spans="1:7" x14ac:dyDescent="0.3">
      <c r="A39" s="29" t="s">
        <v>11</v>
      </c>
      <c r="B39" s="29"/>
      <c r="C39" s="29" t="s">
        <v>58</v>
      </c>
      <c r="D39" s="46">
        <f>SUM(D40:D44)</f>
        <v>17000</v>
      </c>
      <c r="E39" s="46">
        <f>SUM(E40:E44)</f>
        <v>5000</v>
      </c>
      <c r="F39" s="71">
        <v>0.95</v>
      </c>
      <c r="G39" s="71">
        <f t="shared" si="3"/>
        <v>29.411764705882351</v>
      </c>
    </row>
    <row r="40" spans="1:7" x14ac:dyDescent="0.3">
      <c r="A40" s="37"/>
      <c r="B40" s="37" t="s">
        <v>59</v>
      </c>
      <c r="C40" s="37" t="s">
        <v>60</v>
      </c>
      <c r="D40" s="51">
        <v>0</v>
      </c>
      <c r="E40" s="65">
        <f>100/D55*D40</f>
        <v>0</v>
      </c>
      <c r="F40" s="91">
        <f t="shared" si="2"/>
        <v>0</v>
      </c>
      <c r="G40" s="91">
        <v>0</v>
      </c>
    </row>
    <row r="41" spans="1:7" x14ac:dyDescent="0.3">
      <c r="A41" s="37"/>
      <c r="B41" s="37" t="s">
        <v>61</v>
      </c>
      <c r="C41" s="37" t="s">
        <v>62</v>
      </c>
      <c r="D41" s="51">
        <v>1000</v>
      </c>
      <c r="E41" s="65">
        <v>1000</v>
      </c>
      <c r="F41" s="91">
        <v>0.19</v>
      </c>
      <c r="G41" s="91">
        <f t="shared" si="3"/>
        <v>100</v>
      </c>
    </row>
    <row r="42" spans="1:7" x14ac:dyDescent="0.3">
      <c r="A42" s="37"/>
      <c r="B42" s="37" t="s">
        <v>63</v>
      </c>
      <c r="C42" s="37" t="s">
        <v>64</v>
      </c>
      <c r="D42" s="51">
        <v>0</v>
      </c>
      <c r="E42" s="65">
        <f>100/D55*D42</f>
        <v>0</v>
      </c>
      <c r="F42" s="91">
        <f t="shared" si="2"/>
        <v>0</v>
      </c>
      <c r="G42" s="91">
        <v>0</v>
      </c>
    </row>
    <row r="43" spans="1:7" x14ac:dyDescent="0.3">
      <c r="A43" s="38"/>
      <c r="B43" s="37" t="s">
        <v>65</v>
      </c>
      <c r="C43" s="37" t="s">
        <v>66</v>
      </c>
      <c r="D43" s="51">
        <v>1000</v>
      </c>
      <c r="E43" s="65">
        <v>1000</v>
      </c>
      <c r="F43" s="91">
        <v>0.19</v>
      </c>
      <c r="G43" s="91">
        <f t="shared" si="3"/>
        <v>100</v>
      </c>
    </row>
    <row r="44" spans="1:7" x14ac:dyDescent="0.3">
      <c r="A44" s="39"/>
      <c r="B44" s="37" t="s">
        <v>67</v>
      </c>
      <c r="C44" s="37" t="s">
        <v>68</v>
      </c>
      <c r="D44" s="51">
        <v>15000</v>
      </c>
      <c r="E44" s="65">
        <v>3000</v>
      </c>
      <c r="F44" s="91">
        <v>0.56999999999999995</v>
      </c>
      <c r="G44" s="91">
        <f t="shared" si="3"/>
        <v>20</v>
      </c>
    </row>
    <row r="45" spans="1:7" x14ac:dyDescent="0.3">
      <c r="A45" s="29" t="s">
        <v>13</v>
      </c>
      <c r="B45" s="29"/>
      <c r="C45" s="29" t="s">
        <v>69</v>
      </c>
      <c r="D45" s="46">
        <f>SUM(D46:D47)</f>
        <v>0</v>
      </c>
      <c r="E45" s="63">
        <v>0</v>
      </c>
      <c r="F45" s="71">
        <f t="shared" si="2"/>
        <v>0</v>
      </c>
      <c r="G45" s="71">
        <v>0</v>
      </c>
    </row>
    <row r="46" spans="1:7" x14ac:dyDescent="0.3">
      <c r="A46" s="37"/>
      <c r="B46" s="37" t="s">
        <v>70</v>
      </c>
      <c r="C46" s="37" t="s">
        <v>71</v>
      </c>
      <c r="D46" s="51">
        <v>0</v>
      </c>
      <c r="E46" s="65">
        <f>100/D55*D46</f>
        <v>0</v>
      </c>
      <c r="F46" s="91">
        <f t="shared" si="2"/>
        <v>0</v>
      </c>
      <c r="G46" s="91">
        <v>0</v>
      </c>
    </row>
    <row r="47" spans="1:7" x14ac:dyDescent="0.3">
      <c r="A47" s="37"/>
      <c r="B47" s="37" t="s">
        <v>72</v>
      </c>
      <c r="C47" s="37" t="s">
        <v>73</v>
      </c>
      <c r="D47" s="51">
        <v>0</v>
      </c>
      <c r="E47" s="65">
        <f>100/D55*D47</f>
        <v>0</v>
      </c>
      <c r="F47" s="91">
        <f t="shared" si="2"/>
        <v>0</v>
      </c>
      <c r="G47" s="91">
        <v>0</v>
      </c>
    </row>
    <row r="48" spans="1:7" x14ac:dyDescent="0.3">
      <c r="A48" s="29" t="s">
        <v>15</v>
      </c>
      <c r="B48" s="29"/>
      <c r="C48" s="29" t="s">
        <v>74</v>
      </c>
      <c r="D48" s="46">
        <f>SUM(D49:D52)</f>
        <v>165000</v>
      </c>
      <c r="E48" s="46">
        <f>SUM(E49:E52)</f>
        <v>200000</v>
      </c>
      <c r="F48" s="71">
        <v>38.1</v>
      </c>
      <c r="G48" s="71">
        <f t="shared" si="3"/>
        <v>121.21212121212122</v>
      </c>
    </row>
    <row r="49" spans="1:7" x14ac:dyDescent="0.3">
      <c r="A49" s="37"/>
      <c r="B49" s="37" t="s">
        <v>75</v>
      </c>
      <c r="C49" s="37" t="s">
        <v>76</v>
      </c>
      <c r="D49" s="51">
        <v>150000</v>
      </c>
      <c r="E49" s="65">
        <v>185000</v>
      </c>
      <c r="F49" s="91">
        <v>35.24</v>
      </c>
      <c r="G49" s="91">
        <f t="shared" si="3"/>
        <v>123.33333333333333</v>
      </c>
    </row>
    <row r="50" spans="1:7" x14ac:dyDescent="0.3">
      <c r="A50" s="37"/>
      <c r="B50" s="37" t="s">
        <v>77</v>
      </c>
      <c r="C50" s="37" t="s">
        <v>78</v>
      </c>
      <c r="D50" s="51">
        <v>13000</v>
      </c>
      <c r="E50" s="65">
        <v>13000</v>
      </c>
      <c r="F50" s="91">
        <v>2.48</v>
      </c>
      <c r="G50" s="91">
        <f t="shared" si="3"/>
        <v>100</v>
      </c>
    </row>
    <row r="51" spans="1:7" x14ac:dyDescent="0.3">
      <c r="A51" s="38"/>
      <c r="B51" s="37" t="s">
        <v>79</v>
      </c>
      <c r="C51" s="37" t="s">
        <v>80</v>
      </c>
      <c r="D51" s="51">
        <v>2000</v>
      </c>
      <c r="E51" s="65">
        <v>2000</v>
      </c>
      <c r="F51" s="91">
        <v>0.38</v>
      </c>
      <c r="G51" s="91">
        <f t="shared" si="3"/>
        <v>100</v>
      </c>
    </row>
    <row r="52" spans="1:7" x14ac:dyDescent="0.3">
      <c r="A52" s="38"/>
      <c r="B52" s="37" t="s">
        <v>81</v>
      </c>
      <c r="C52" s="37" t="s">
        <v>82</v>
      </c>
      <c r="D52" s="51">
        <v>0</v>
      </c>
      <c r="E52" s="65">
        <f>100/D55*D52</f>
        <v>0</v>
      </c>
      <c r="F52" s="91">
        <f t="shared" si="2"/>
        <v>0</v>
      </c>
      <c r="G52" s="91">
        <v>0</v>
      </c>
    </row>
    <row r="53" spans="1:7" x14ac:dyDescent="0.3">
      <c r="A53" s="29" t="s">
        <v>17</v>
      </c>
      <c r="B53" s="29"/>
      <c r="C53" s="29" t="s">
        <v>83</v>
      </c>
      <c r="D53" s="46">
        <v>10000</v>
      </c>
      <c r="E53" s="63">
        <v>10000</v>
      </c>
      <c r="F53" s="71">
        <v>1.9</v>
      </c>
      <c r="G53" s="71">
        <f t="shared" si="3"/>
        <v>100</v>
      </c>
    </row>
    <row r="54" spans="1:7" ht="37.5" x14ac:dyDescent="0.3">
      <c r="A54" s="29" t="s">
        <v>84</v>
      </c>
      <c r="B54" s="29"/>
      <c r="C54" s="29" t="s">
        <v>85</v>
      </c>
      <c r="D54" s="46"/>
      <c r="E54" s="63"/>
      <c r="F54" s="91"/>
      <c r="G54" s="88"/>
    </row>
    <row r="55" spans="1:7" x14ac:dyDescent="0.3">
      <c r="A55" s="98"/>
      <c r="B55" s="98"/>
      <c r="C55" s="21" t="s">
        <v>86</v>
      </c>
      <c r="D55" s="52">
        <f>SUM(D16+D20+D26+D39+D48+D53)</f>
        <v>527000</v>
      </c>
      <c r="E55" s="52">
        <f>SUM(E16+E20+E26+E39+E48+E53)</f>
        <v>525000</v>
      </c>
      <c r="F55" s="72"/>
      <c r="G55" s="72">
        <f>100/D55*E55</f>
        <v>99.62049335863378</v>
      </c>
    </row>
    <row r="56" spans="1:7" x14ac:dyDescent="0.3">
      <c r="A56" s="99"/>
      <c r="B56" s="99"/>
      <c r="C56" s="41"/>
      <c r="D56" s="53"/>
      <c r="E56" s="53"/>
      <c r="F56" s="76"/>
      <c r="G56" s="86"/>
    </row>
    <row r="57" spans="1:7" x14ac:dyDescent="0.3">
      <c r="A57" s="38"/>
      <c r="B57" s="38"/>
      <c r="C57" s="39"/>
      <c r="D57" s="51"/>
      <c r="E57" s="65"/>
      <c r="G57" s="85"/>
    </row>
    <row r="58" spans="1:7" x14ac:dyDescent="0.3">
      <c r="A58" s="42" t="s">
        <v>87</v>
      </c>
      <c r="B58" s="42"/>
      <c r="C58" s="42" t="s">
        <v>88</v>
      </c>
      <c r="D58" s="54"/>
      <c r="E58" s="67"/>
      <c r="F58" s="73"/>
      <c r="G58" s="73"/>
    </row>
    <row r="59" spans="1:7" ht="37.5" x14ac:dyDescent="0.3">
      <c r="A59" s="37"/>
      <c r="B59" s="37"/>
      <c r="C59" s="37" t="s">
        <v>89</v>
      </c>
      <c r="D59" s="51"/>
      <c r="E59" s="65"/>
      <c r="G59" s="85"/>
    </row>
    <row r="60" spans="1:7" x14ac:dyDescent="0.3">
      <c r="A60" s="37"/>
      <c r="B60" s="37"/>
      <c r="C60" s="37" t="s">
        <v>90</v>
      </c>
      <c r="D60" s="51"/>
      <c r="E60" s="65"/>
      <c r="G60" s="85"/>
    </row>
    <row r="61" spans="1:7" x14ac:dyDescent="0.3">
      <c r="A61" s="40"/>
      <c r="B61" s="40"/>
      <c r="C61" s="21" t="s">
        <v>91</v>
      </c>
      <c r="D61" s="55"/>
      <c r="E61" s="68"/>
      <c r="F61" s="74"/>
      <c r="G61" s="74">
        <f t="shared" ref="F61:G63" si="4">SUM(E61*7.5345)</f>
        <v>0</v>
      </c>
    </row>
    <row r="62" spans="1:7" x14ac:dyDescent="0.3">
      <c r="A62" s="38"/>
      <c r="B62" s="38"/>
      <c r="C62" s="39"/>
      <c r="D62" s="51"/>
      <c r="E62" s="65"/>
      <c r="G62" s="86"/>
    </row>
    <row r="63" spans="1:7" x14ac:dyDescent="0.3">
      <c r="A63" s="100" t="s">
        <v>92</v>
      </c>
      <c r="B63" s="100"/>
      <c r="C63" s="21" t="s">
        <v>93</v>
      </c>
      <c r="D63" s="56"/>
      <c r="E63" s="69"/>
      <c r="F63" s="77">
        <f t="shared" si="4"/>
        <v>0</v>
      </c>
      <c r="G63" s="77">
        <f t="shared" si="4"/>
        <v>0</v>
      </c>
    </row>
    <row r="64" spans="1:7" x14ac:dyDescent="0.3">
      <c r="A64" s="3"/>
      <c r="D64" s="57"/>
      <c r="E64" s="57"/>
      <c r="F64" s="61"/>
    </row>
    <row r="65" spans="4:6" x14ac:dyDescent="0.3">
      <c r="D65" s="57"/>
      <c r="E65" s="57"/>
      <c r="F65" s="61"/>
    </row>
    <row r="66" spans="4:6" x14ac:dyDescent="0.3">
      <c r="F66" s="61"/>
    </row>
    <row r="67" spans="4:6" x14ac:dyDescent="0.3">
      <c r="F67" s="61"/>
    </row>
    <row r="68" spans="4:6" x14ac:dyDescent="0.3">
      <c r="F68" s="61"/>
    </row>
    <row r="69" spans="4:6" x14ac:dyDescent="0.3">
      <c r="F69" s="61"/>
    </row>
    <row r="70" spans="4:6" x14ac:dyDescent="0.3">
      <c r="F70" s="61"/>
    </row>
    <row r="71" spans="4:6" x14ac:dyDescent="0.3">
      <c r="F71" s="61"/>
    </row>
    <row r="72" spans="4:6" x14ac:dyDescent="0.3">
      <c r="F72" s="61"/>
    </row>
    <row r="73" spans="4:6" x14ac:dyDescent="0.3">
      <c r="F73" s="61"/>
    </row>
    <row r="74" spans="4:6" x14ac:dyDescent="0.3">
      <c r="F74" s="61"/>
    </row>
    <row r="75" spans="4:6" x14ac:dyDescent="0.3">
      <c r="F75" s="61"/>
    </row>
    <row r="76" spans="4:6" x14ac:dyDescent="0.3">
      <c r="F76" s="61"/>
    </row>
    <row r="77" spans="4:6" x14ac:dyDescent="0.3">
      <c r="F77" s="61"/>
    </row>
    <row r="78" spans="4:6" x14ac:dyDescent="0.3">
      <c r="F78" s="61"/>
    </row>
    <row r="79" spans="4:6" x14ac:dyDescent="0.3">
      <c r="F79" s="61"/>
    </row>
    <row r="80" spans="4:6" x14ac:dyDescent="0.3">
      <c r="F80" s="61"/>
    </row>
    <row r="81" spans="6:6" x14ac:dyDescent="0.3">
      <c r="F81" s="61"/>
    </row>
    <row r="82" spans="6:6" x14ac:dyDescent="0.3">
      <c r="F82" s="61"/>
    </row>
    <row r="83" spans="6:6" x14ac:dyDescent="0.3">
      <c r="F83" s="61"/>
    </row>
    <row r="84" spans="6:6" x14ac:dyDescent="0.3">
      <c r="F84" s="61"/>
    </row>
    <row r="85" spans="6:6" x14ac:dyDescent="0.3">
      <c r="F85" s="61"/>
    </row>
    <row r="86" spans="6:6" x14ac:dyDescent="0.3">
      <c r="F86" s="61"/>
    </row>
    <row r="87" spans="6:6" x14ac:dyDescent="0.3">
      <c r="F87" s="61"/>
    </row>
    <row r="88" spans="6:6" x14ac:dyDescent="0.3">
      <c r="F88" s="61"/>
    </row>
    <row r="89" spans="6:6" x14ac:dyDescent="0.3">
      <c r="F89" s="61"/>
    </row>
    <row r="90" spans="6:6" x14ac:dyDescent="0.3">
      <c r="F90" s="61"/>
    </row>
    <row r="91" spans="6:6" x14ac:dyDescent="0.3">
      <c r="F91" s="61"/>
    </row>
    <row r="92" spans="6:6" x14ac:dyDescent="0.3">
      <c r="F92" s="61"/>
    </row>
    <row r="93" spans="6:6" x14ac:dyDescent="0.3">
      <c r="F93" s="61"/>
    </row>
    <row r="94" spans="6:6" x14ac:dyDescent="0.3">
      <c r="F94" s="61"/>
    </row>
    <row r="95" spans="6:6" x14ac:dyDescent="0.3">
      <c r="F95" s="61"/>
    </row>
    <row r="96" spans="6:6" x14ac:dyDescent="0.3">
      <c r="F96" s="61"/>
    </row>
    <row r="97" spans="6:6" x14ac:dyDescent="0.3">
      <c r="F97" s="61"/>
    </row>
    <row r="98" spans="6:6" x14ac:dyDescent="0.3">
      <c r="F98" s="61"/>
    </row>
    <row r="99" spans="6:6" x14ac:dyDescent="0.3">
      <c r="F99" s="61"/>
    </row>
    <row r="100" spans="6:6" x14ac:dyDescent="0.3">
      <c r="F100" s="61"/>
    </row>
    <row r="101" spans="6:6" x14ac:dyDescent="0.3">
      <c r="F101" s="61"/>
    </row>
    <row r="102" spans="6:6" x14ac:dyDescent="0.3">
      <c r="F102" s="61"/>
    </row>
    <row r="103" spans="6:6" x14ac:dyDescent="0.3">
      <c r="F103" s="61"/>
    </row>
    <row r="104" spans="6:6" x14ac:dyDescent="0.3">
      <c r="F104" s="61"/>
    </row>
    <row r="105" spans="6:6" x14ac:dyDescent="0.3">
      <c r="F105" s="61"/>
    </row>
    <row r="106" spans="6:6" x14ac:dyDescent="0.3">
      <c r="F106" s="61"/>
    </row>
    <row r="107" spans="6:6" x14ac:dyDescent="0.3">
      <c r="F107" s="61"/>
    </row>
    <row r="108" spans="6:6" x14ac:dyDescent="0.3">
      <c r="F108" s="61"/>
    </row>
    <row r="109" spans="6:6" x14ac:dyDescent="0.3">
      <c r="F109" s="61"/>
    </row>
    <row r="110" spans="6:6" x14ac:dyDescent="0.3">
      <c r="F110" s="61"/>
    </row>
    <row r="111" spans="6:6" x14ac:dyDescent="0.3">
      <c r="F111" s="61"/>
    </row>
    <row r="112" spans="6:6" x14ac:dyDescent="0.3">
      <c r="F112" s="61"/>
    </row>
    <row r="113" spans="6:6" x14ac:dyDescent="0.3">
      <c r="F113" s="61"/>
    </row>
    <row r="114" spans="6:6" x14ac:dyDescent="0.3">
      <c r="F114" s="61"/>
    </row>
    <row r="115" spans="6:6" x14ac:dyDescent="0.3">
      <c r="F115" s="61"/>
    </row>
    <row r="116" spans="6:6" x14ac:dyDescent="0.3">
      <c r="F116" s="61"/>
    </row>
    <row r="117" spans="6:6" x14ac:dyDescent="0.3">
      <c r="F117" s="61"/>
    </row>
    <row r="118" spans="6:6" x14ac:dyDescent="0.3">
      <c r="F118" s="61"/>
    </row>
    <row r="119" spans="6:6" x14ac:dyDescent="0.3">
      <c r="F119" s="61"/>
    </row>
    <row r="120" spans="6:6" x14ac:dyDescent="0.3">
      <c r="F120" s="61"/>
    </row>
    <row r="121" spans="6:6" x14ac:dyDescent="0.3">
      <c r="F121" s="61"/>
    </row>
    <row r="122" spans="6:6" x14ac:dyDescent="0.3">
      <c r="F122" s="61"/>
    </row>
    <row r="123" spans="6:6" x14ac:dyDescent="0.3">
      <c r="F123" s="61"/>
    </row>
    <row r="124" spans="6:6" x14ac:dyDescent="0.3">
      <c r="F124" s="61"/>
    </row>
    <row r="125" spans="6:6" x14ac:dyDescent="0.3">
      <c r="F125" s="61"/>
    </row>
    <row r="126" spans="6:6" x14ac:dyDescent="0.3">
      <c r="F126" s="61"/>
    </row>
    <row r="127" spans="6:6" x14ac:dyDescent="0.3">
      <c r="F127" s="61"/>
    </row>
    <row r="128" spans="6:6" x14ac:dyDescent="0.3">
      <c r="F128" s="61"/>
    </row>
    <row r="129" spans="6:6" x14ac:dyDescent="0.3">
      <c r="F129" s="61"/>
    </row>
    <row r="130" spans="6:6" x14ac:dyDescent="0.3">
      <c r="F130" s="61"/>
    </row>
    <row r="131" spans="6:6" x14ac:dyDescent="0.3">
      <c r="F131" s="61"/>
    </row>
    <row r="132" spans="6:6" x14ac:dyDescent="0.3">
      <c r="F132" s="61"/>
    </row>
    <row r="133" spans="6:6" x14ac:dyDescent="0.3">
      <c r="F133" s="61"/>
    </row>
    <row r="134" spans="6:6" x14ac:dyDescent="0.3">
      <c r="F134" s="61"/>
    </row>
    <row r="135" spans="6:6" x14ac:dyDescent="0.3">
      <c r="F135" s="61"/>
    </row>
    <row r="136" spans="6:6" x14ac:dyDescent="0.3">
      <c r="F136" s="61"/>
    </row>
    <row r="137" spans="6:6" x14ac:dyDescent="0.3">
      <c r="F137" s="61"/>
    </row>
    <row r="138" spans="6:6" x14ac:dyDescent="0.3">
      <c r="F138" s="61"/>
    </row>
    <row r="139" spans="6:6" x14ac:dyDescent="0.3">
      <c r="F139" s="61"/>
    </row>
    <row r="140" spans="6:6" x14ac:dyDescent="0.3">
      <c r="F140" s="61"/>
    </row>
    <row r="141" spans="6:6" x14ac:dyDescent="0.3">
      <c r="F141" s="61"/>
    </row>
    <row r="142" spans="6:6" x14ac:dyDescent="0.3">
      <c r="F142" s="61"/>
    </row>
    <row r="143" spans="6:6" x14ac:dyDescent="0.3">
      <c r="F143" s="61"/>
    </row>
    <row r="144" spans="6:6" x14ac:dyDescent="0.3">
      <c r="F144" s="61"/>
    </row>
    <row r="145" spans="6:6" x14ac:dyDescent="0.3">
      <c r="F145" s="61"/>
    </row>
    <row r="146" spans="6:6" x14ac:dyDescent="0.3">
      <c r="F146" s="61"/>
    </row>
    <row r="147" spans="6:6" x14ac:dyDescent="0.3">
      <c r="F147" s="61"/>
    </row>
    <row r="148" spans="6:6" x14ac:dyDescent="0.3">
      <c r="F148" s="61"/>
    </row>
    <row r="149" spans="6:6" x14ac:dyDescent="0.3">
      <c r="F149" s="61"/>
    </row>
    <row r="150" spans="6:6" x14ac:dyDescent="0.3">
      <c r="F150" s="61"/>
    </row>
    <row r="151" spans="6:6" x14ac:dyDescent="0.3">
      <c r="F151" s="61"/>
    </row>
    <row r="152" spans="6:6" x14ac:dyDescent="0.3">
      <c r="F152" s="61"/>
    </row>
    <row r="153" spans="6:6" x14ac:dyDescent="0.3">
      <c r="F153" s="61"/>
    </row>
    <row r="154" spans="6:6" x14ac:dyDescent="0.3">
      <c r="F154" s="61"/>
    </row>
    <row r="155" spans="6:6" x14ac:dyDescent="0.3">
      <c r="F155" s="61"/>
    </row>
    <row r="156" spans="6:6" x14ac:dyDescent="0.3">
      <c r="F156" s="61"/>
    </row>
    <row r="157" spans="6:6" x14ac:dyDescent="0.3">
      <c r="F157" s="61"/>
    </row>
    <row r="158" spans="6:6" x14ac:dyDescent="0.3">
      <c r="F158" s="61"/>
    </row>
    <row r="159" spans="6:6" x14ac:dyDescent="0.3">
      <c r="F159" s="61"/>
    </row>
    <row r="160" spans="6:6" x14ac:dyDescent="0.3">
      <c r="F160" s="61"/>
    </row>
    <row r="161" spans="6:6" x14ac:dyDescent="0.3">
      <c r="F161" s="61"/>
    </row>
    <row r="162" spans="6:6" x14ac:dyDescent="0.3">
      <c r="F162" s="61"/>
    </row>
    <row r="163" spans="6:6" x14ac:dyDescent="0.3">
      <c r="F163" s="61"/>
    </row>
    <row r="164" spans="6:6" x14ac:dyDescent="0.3">
      <c r="F164" s="61"/>
    </row>
    <row r="165" spans="6:6" x14ac:dyDescent="0.3">
      <c r="F165" s="61"/>
    </row>
    <row r="166" spans="6:6" x14ac:dyDescent="0.3">
      <c r="F166" s="61"/>
    </row>
    <row r="167" spans="6:6" x14ac:dyDescent="0.3">
      <c r="F167" s="61"/>
    </row>
    <row r="168" spans="6:6" x14ac:dyDescent="0.3">
      <c r="F168" s="61"/>
    </row>
    <row r="169" spans="6:6" x14ac:dyDescent="0.3">
      <c r="F169" s="61"/>
    </row>
    <row r="170" spans="6:6" x14ac:dyDescent="0.3">
      <c r="F170" s="61"/>
    </row>
    <row r="171" spans="6:6" x14ac:dyDescent="0.3">
      <c r="F171" s="61"/>
    </row>
    <row r="172" spans="6:6" x14ac:dyDescent="0.3">
      <c r="F172" s="61"/>
    </row>
    <row r="173" spans="6:6" x14ac:dyDescent="0.3">
      <c r="F173" s="61"/>
    </row>
    <row r="174" spans="6:6" x14ac:dyDescent="0.3">
      <c r="F174" s="61"/>
    </row>
    <row r="175" spans="6:6" x14ac:dyDescent="0.3">
      <c r="F175" s="61"/>
    </row>
    <row r="176" spans="6:6" x14ac:dyDescent="0.3">
      <c r="F176" s="61"/>
    </row>
    <row r="177" spans="6:6" x14ac:dyDescent="0.3">
      <c r="F177" s="61"/>
    </row>
    <row r="178" spans="6:6" x14ac:dyDescent="0.3">
      <c r="F178" s="61"/>
    </row>
    <row r="179" spans="6:6" x14ac:dyDescent="0.3">
      <c r="F179" s="61"/>
    </row>
    <row r="180" spans="6:6" x14ac:dyDescent="0.3">
      <c r="F180" s="61"/>
    </row>
    <row r="181" spans="6:6" x14ac:dyDescent="0.3">
      <c r="F181" s="61"/>
    </row>
    <row r="182" spans="6:6" x14ac:dyDescent="0.3">
      <c r="F182" s="61"/>
    </row>
    <row r="183" spans="6:6" x14ac:dyDescent="0.3">
      <c r="F183" s="61"/>
    </row>
    <row r="184" spans="6:6" x14ac:dyDescent="0.3">
      <c r="F184" s="61"/>
    </row>
    <row r="185" spans="6:6" x14ac:dyDescent="0.3">
      <c r="F185" s="61"/>
    </row>
    <row r="186" spans="6:6" x14ac:dyDescent="0.3">
      <c r="F186" s="61"/>
    </row>
    <row r="187" spans="6:6" x14ac:dyDescent="0.3">
      <c r="F187" s="61"/>
    </row>
    <row r="188" spans="6:6" x14ac:dyDescent="0.3">
      <c r="F188" s="61"/>
    </row>
    <row r="189" spans="6:6" x14ac:dyDescent="0.3">
      <c r="F189" s="61"/>
    </row>
    <row r="190" spans="6:6" x14ac:dyDescent="0.3">
      <c r="F190" s="61"/>
    </row>
    <row r="191" spans="6:6" x14ac:dyDescent="0.3">
      <c r="F191" s="61"/>
    </row>
    <row r="192" spans="6:6" x14ac:dyDescent="0.3">
      <c r="F192" s="61"/>
    </row>
    <row r="193" spans="6:6" x14ac:dyDescent="0.3">
      <c r="F193" s="61"/>
    </row>
    <row r="194" spans="6:6" x14ac:dyDescent="0.3">
      <c r="F194" s="61"/>
    </row>
    <row r="195" spans="6:6" x14ac:dyDescent="0.3">
      <c r="F195" s="61"/>
    </row>
    <row r="196" spans="6:6" x14ac:dyDescent="0.3">
      <c r="F196" s="61"/>
    </row>
    <row r="197" spans="6:6" x14ac:dyDescent="0.3">
      <c r="F197" s="61"/>
    </row>
    <row r="198" spans="6:6" x14ac:dyDescent="0.3">
      <c r="F198" s="61"/>
    </row>
    <row r="199" spans="6:6" x14ac:dyDescent="0.3">
      <c r="F199" s="61"/>
    </row>
    <row r="200" spans="6:6" x14ac:dyDescent="0.3">
      <c r="F200" s="61"/>
    </row>
    <row r="201" spans="6:6" x14ac:dyDescent="0.3">
      <c r="F201" s="61"/>
    </row>
    <row r="202" spans="6:6" x14ac:dyDescent="0.3">
      <c r="F202" s="61"/>
    </row>
    <row r="203" spans="6:6" x14ac:dyDescent="0.3">
      <c r="F203" s="61"/>
    </row>
    <row r="204" spans="6:6" x14ac:dyDescent="0.3">
      <c r="F204" s="61"/>
    </row>
    <row r="205" spans="6:6" x14ac:dyDescent="0.3">
      <c r="F205" s="61"/>
    </row>
    <row r="206" spans="6:6" x14ac:dyDescent="0.3">
      <c r="F206" s="61"/>
    </row>
    <row r="207" spans="6:6" x14ac:dyDescent="0.3">
      <c r="F207" s="61"/>
    </row>
    <row r="208" spans="6:6" x14ac:dyDescent="0.3">
      <c r="F208" s="61"/>
    </row>
    <row r="209" spans="6:6" x14ac:dyDescent="0.3">
      <c r="F209" s="61"/>
    </row>
    <row r="210" spans="6:6" x14ac:dyDescent="0.3">
      <c r="F210" s="61"/>
    </row>
    <row r="211" spans="6:6" x14ac:dyDescent="0.3">
      <c r="F211" s="61"/>
    </row>
    <row r="212" spans="6:6" x14ac:dyDescent="0.3">
      <c r="F212" s="61"/>
    </row>
    <row r="213" spans="6:6" x14ac:dyDescent="0.3">
      <c r="F213" s="61"/>
    </row>
    <row r="214" spans="6:6" x14ac:dyDescent="0.3">
      <c r="F214" s="61"/>
    </row>
    <row r="215" spans="6:6" x14ac:dyDescent="0.3">
      <c r="F215" s="61"/>
    </row>
    <row r="216" spans="6:6" x14ac:dyDescent="0.3">
      <c r="F216" s="61"/>
    </row>
    <row r="217" spans="6:6" x14ac:dyDescent="0.3">
      <c r="F217" s="61"/>
    </row>
    <row r="218" spans="6:6" x14ac:dyDescent="0.3">
      <c r="F218" s="61"/>
    </row>
    <row r="219" spans="6:6" x14ac:dyDescent="0.3">
      <c r="F219" s="61"/>
    </row>
    <row r="220" spans="6:6" x14ac:dyDescent="0.3">
      <c r="F220" s="61"/>
    </row>
    <row r="221" spans="6:6" x14ac:dyDescent="0.3">
      <c r="F221" s="61"/>
    </row>
    <row r="222" spans="6:6" x14ac:dyDescent="0.3">
      <c r="F222" s="61"/>
    </row>
    <row r="223" spans="6:6" x14ac:dyDescent="0.3">
      <c r="F223" s="61"/>
    </row>
    <row r="224" spans="6:6" x14ac:dyDescent="0.3">
      <c r="F224" s="61"/>
    </row>
    <row r="225" spans="6:6" x14ac:dyDescent="0.3">
      <c r="F225" s="61"/>
    </row>
    <row r="226" spans="6:6" x14ac:dyDescent="0.3">
      <c r="F226" s="61"/>
    </row>
    <row r="227" spans="6:6" x14ac:dyDescent="0.3">
      <c r="F227" s="61"/>
    </row>
    <row r="228" spans="6:6" x14ac:dyDescent="0.3">
      <c r="F228" s="61"/>
    </row>
    <row r="229" spans="6:6" x14ac:dyDescent="0.3">
      <c r="F229" s="61"/>
    </row>
    <row r="230" spans="6:6" x14ac:dyDescent="0.3">
      <c r="F230" s="61"/>
    </row>
    <row r="231" spans="6:6" x14ac:dyDescent="0.3">
      <c r="F231" s="61"/>
    </row>
    <row r="232" spans="6:6" x14ac:dyDescent="0.3">
      <c r="F232" s="61"/>
    </row>
    <row r="233" spans="6:6" x14ac:dyDescent="0.3">
      <c r="F233" s="61"/>
    </row>
    <row r="234" spans="6:6" x14ac:dyDescent="0.3">
      <c r="F234" s="61"/>
    </row>
    <row r="235" spans="6:6" x14ac:dyDescent="0.3">
      <c r="F235" s="61"/>
    </row>
    <row r="236" spans="6:6" x14ac:dyDescent="0.3">
      <c r="F236" s="61"/>
    </row>
    <row r="237" spans="6:6" x14ac:dyDescent="0.3">
      <c r="F237" s="61"/>
    </row>
    <row r="238" spans="6:6" x14ac:dyDescent="0.3">
      <c r="F238" s="61"/>
    </row>
    <row r="239" spans="6:6" x14ac:dyDescent="0.3">
      <c r="F239" s="61"/>
    </row>
    <row r="240" spans="6:6" x14ac:dyDescent="0.3">
      <c r="F240" s="61"/>
    </row>
    <row r="241" spans="6:6" x14ac:dyDescent="0.3">
      <c r="F241" s="61"/>
    </row>
    <row r="242" spans="6:6" x14ac:dyDescent="0.3">
      <c r="F242" s="61"/>
    </row>
    <row r="243" spans="6:6" x14ac:dyDescent="0.3">
      <c r="F243" s="61"/>
    </row>
    <row r="244" spans="6:6" x14ac:dyDescent="0.3">
      <c r="F244" s="61"/>
    </row>
    <row r="245" spans="6:6" x14ac:dyDescent="0.3">
      <c r="F245" s="61"/>
    </row>
    <row r="246" spans="6:6" x14ac:dyDescent="0.3">
      <c r="F246" s="61"/>
    </row>
    <row r="247" spans="6:6" x14ac:dyDescent="0.3">
      <c r="F247" s="61"/>
    </row>
    <row r="248" spans="6:6" x14ac:dyDescent="0.3">
      <c r="F248" s="61"/>
    </row>
    <row r="249" spans="6:6" x14ac:dyDescent="0.3">
      <c r="F249" s="61"/>
    </row>
    <row r="250" spans="6:6" x14ac:dyDescent="0.3">
      <c r="F250" s="61"/>
    </row>
    <row r="251" spans="6:6" x14ac:dyDescent="0.3">
      <c r="F251" s="61"/>
    </row>
    <row r="252" spans="6:6" x14ac:dyDescent="0.3">
      <c r="F252" s="61"/>
    </row>
    <row r="253" spans="6:6" x14ac:dyDescent="0.3">
      <c r="F253" s="61"/>
    </row>
    <row r="254" spans="6:6" x14ac:dyDescent="0.3">
      <c r="F254" s="61"/>
    </row>
    <row r="255" spans="6:6" x14ac:dyDescent="0.3">
      <c r="F255" s="61"/>
    </row>
    <row r="256" spans="6:6" x14ac:dyDescent="0.3">
      <c r="F256" s="61"/>
    </row>
    <row r="257" spans="6:6" x14ac:dyDescent="0.3">
      <c r="F257" s="61"/>
    </row>
    <row r="258" spans="6:6" x14ac:dyDescent="0.3">
      <c r="F258" s="61"/>
    </row>
    <row r="259" spans="6:6" x14ac:dyDescent="0.3">
      <c r="F259" s="61"/>
    </row>
    <row r="260" spans="6:6" x14ac:dyDescent="0.3">
      <c r="F260" s="61"/>
    </row>
    <row r="261" spans="6:6" x14ac:dyDescent="0.3">
      <c r="F261" s="61"/>
    </row>
    <row r="262" spans="6:6" x14ac:dyDescent="0.3">
      <c r="F262" s="61"/>
    </row>
    <row r="263" spans="6:6" x14ac:dyDescent="0.3">
      <c r="F263" s="61"/>
    </row>
    <row r="264" spans="6:6" x14ac:dyDescent="0.3">
      <c r="F264" s="61"/>
    </row>
    <row r="265" spans="6:6" x14ac:dyDescent="0.3">
      <c r="F265" s="61"/>
    </row>
    <row r="266" spans="6:6" x14ac:dyDescent="0.3">
      <c r="F266" s="61"/>
    </row>
    <row r="267" spans="6:6" x14ac:dyDescent="0.3">
      <c r="F267" s="61"/>
    </row>
    <row r="268" spans="6:6" x14ac:dyDescent="0.3">
      <c r="F268" s="61"/>
    </row>
    <row r="269" spans="6:6" x14ac:dyDescent="0.3">
      <c r="F269" s="61"/>
    </row>
    <row r="270" spans="6:6" x14ac:dyDescent="0.3">
      <c r="F270" s="61"/>
    </row>
    <row r="271" spans="6:6" x14ac:dyDescent="0.3">
      <c r="F271" s="61"/>
    </row>
    <row r="272" spans="6:6" x14ac:dyDescent="0.3">
      <c r="F272" s="61"/>
    </row>
    <row r="273" spans="6:6" x14ac:dyDescent="0.3">
      <c r="F273" s="61"/>
    </row>
    <row r="274" spans="6:6" x14ac:dyDescent="0.3">
      <c r="F274" s="61"/>
    </row>
    <row r="275" spans="6:6" x14ac:dyDescent="0.3">
      <c r="F275" s="61"/>
    </row>
    <row r="276" spans="6:6" x14ac:dyDescent="0.3">
      <c r="F276" s="61"/>
    </row>
    <row r="277" spans="6:6" x14ac:dyDescent="0.3">
      <c r="F277" s="61"/>
    </row>
    <row r="278" spans="6:6" x14ac:dyDescent="0.3">
      <c r="F278" s="61"/>
    </row>
    <row r="279" spans="6:6" x14ac:dyDescent="0.3">
      <c r="F279" s="61"/>
    </row>
    <row r="280" spans="6:6" x14ac:dyDescent="0.3">
      <c r="F280" s="61"/>
    </row>
    <row r="281" spans="6:6" x14ac:dyDescent="0.3">
      <c r="F281" s="61"/>
    </row>
    <row r="282" spans="6:6" x14ac:dyDescent="0.3">
      <c r="F282" s="61"/>
    </row>
    <row r="283" spans="6:6" x14ac:dyDescent="0.3">
      <c r="F283" s="61"/>
    </row>
    <row r="284" spans="6:6" x14ac:dyDescent="0.3">
      <c r="F284" s="61"/>
    </row>
    <row r="285" spans="6:6" x14ac:dyDescent="0.3">
      <c r="F285" s="61"/>
    </row>
    <row r="286" spans="6:6" x14ac:dyDescent="0.3">
      <c r="F286" s="61"/>
    </row>
    <row r="287" spans="6:6" x14ac:dyDescent="0.3">
      <c r="F287" s="61"/>
    </row>
    <row r="288" spans="6:6" x14ac:dyDescent="0.3">
      <c r="F288" s="61"/>
    </row>
    <row r="289" spans="6:6" x14ac:dyDescent="0.3">
      <c r="F289" s="61"/>
    </row>
    <row r="290" spans="6:6" x14ac:dyDescent="0.3">
      <c r="F290" s="61"/>
    </row>
    <row r="291" spans="6:6" x14ac:dyDescent="0.3">
      <c r="F291" s="61"/>
    </row>
    <row r="292" spans="6:6" x14ac:dyDescent="0.3">
      <c r="F292" s="61"/>
    </row>
    <row r="293" spans="6:6" x14ac:dyDescent="0.3">
      <c r="F293" s="61"/>
    </row>
    <row r="294" spans="6:6" x14ac:dyDescent="0.3">
      <c r="F294" s="61"/>
    </row>
    <row r="295" spans="6:6" x14ac:dyDescent="0.3">
      <c r="F295" s="61"/>
    </row>
    <row r="296" spans="6:6" x14ac:dyDescent="0.3">
      <c r="F296" s="61"/>
    </row>
    <row r="297" spans="6:6" x14ac:dyDescent="0.3">
      <c r="F297" s="61"/>
    </row>
    <row r="298" spans="6:6" x14ac:dyDescent="0.3">
      <c r="F298" s="61"/>
    </row>
    <row r="299" spans="6:6" x14ac:dyDescent="0.3">
      <c r="F299" s="61"/>
    </row>
    <row r="300" spans="6:6" x14ac:dyDescent="0.3">
      <c r="F300" s="61"/>
    </row>
    <row r="301" spans="6:6" x14ac:dyDescent="0.3">
      <c r="F301" s="61"/>
    </row>
    <row r="302" spans="6:6" x14ac:dyDescent="0.3">
      <c r="F302" s="61"/>
    </row>
    <row r="303" spans="6:6" x14ac:dyDescent="0.3">
      <c r="F303" s="61"/>
    </row>
    <row r="304" spans="6:6" x14ac:dyDescent="0.3">
      <c r="F304" s="61"/>
    </row>
    <row r="305" spans="6:6" x14ac:dyDescent="0.3">
      <c r="F305" s="61"/>
    </row>
    <row r="306" spans="6:6" x14ac:dyDescent="0.3">
      <c r="F306" s="61"/>
    </row>
    <row r="307" spans="6:6" x14ac:dyDescent="0.3">
      <c r="F307" s="61"/>
    </row>
    <row r="308" spans="6:6" x14ac:dyDescent="0.3">
      <c r="F308" s="61"/>
    </row>
    <row r="309" spans="6:6" x14ac:dyDescent="0.3">
      <c r="F309" s="61"/>
    </row>
    <row r="310" spans="6:6" x14ac:dyDescent="0.3">
      <c r="F310" s="61"/>
    </row>
    <row r="311" spans="6:6" x14ac:dyDescent="0.3">
      <c r="F311" s="61"/>
    </row>
    <row r="312" spans="6:6" x14ac:dyDescent="0.3">
      <c r="F312" s="61"/>
    </row>
    <row r="313" spans="6:6" x14ac:dyDescent="0.3">
      <c r="F313" s="61"/>
    </row>
    <row r="314" spans="6:6" x14ac:dyDescent="0.3">
      <c r="F314" s="61"/>
    </row>
    <row r="315" spans="6:6" x14ac:dyDescent="0.3">
      <c r="F315" s="61"/>
    </row>
    <row r="316" spans="6:6" x14ac:dyDescent="0.3">
      <c r="F316" s="61"/>
    </row>
    <row r="317" spans="6:6" x14ac:dyDescent="0.3">
      <c r="F317" s="61"/>
    </row>
    <row r="318" spans="6:6" x14ac:dyDescent="0.3">
      <c r="F318" s="61"/>
    </row>
    <row r="319" spans="6:6" x14ac:dyDescent="0.3">
      <c r="F319" s="61"/>
    </row>
    <row r="320" spans="6:6" x14ac:dyDescent="0.3">
      <c r="F320" s="61"/>
    </row>
    <row r="321" spans="6:6" x14ac:dyDescent="0.3">
      <c r="F321" s="61"/>
    </row>
    <row r="322" spans="6:6" x14ac:dyDescent="0.3">
      <c r="F322" s="61"/>
    </row>
    <row r="323" spans="6:6" x14ac:dyDescent="0.3">
      <c r="F323" s="61"/>
    </row>
    <row r="324" spans="6:6" x14ac:dyDescent="0.3">
      <c r="F324" s="61"/>
    </row>
    <row r="325" spans="6:6" x14ac:dyDescent="0.3">
      <c r="F325" s="61"/>
    </row>
    <row r="326" spans="6:6" x14ac:dyDescent="0.3">
      <c r="F326" s="61"/>
    </row>
    <row r="327" spans="6:6" x14ac:dyDescent="0.3">
      <c r="F327" s="61"/>
    </row>
    <row r="328" spans="6:6" x14ac:dyDescent="0.3">
      <c r="F328" s="61"/>
    </row>
    <row r="329" spans="6:6" x14ac:dyDescent="0.3">
      <c r="F329" s="61"/>
    </row>
    <row r="330" spans="6:6" x14ac:dyDescent="0.3">
      <c r="F330" s="61"/>
    </row>
    <row r="331" spans="6:6" x14ac:dyDescent="0.3">
      <c r="F331" s="61"/>
    </row>
    <row r="332" spans="6:6" x14ac:dyDescent="0.3">
      <c r="F332" s="61"/>
    </row>
    <row r="333" spans="6:6" x14ac:dyDescent="0.3">
      <c r="F333" s="61"/>
    </row>
    <row r="334" spans="6:6" x14ac:dyDescent="0.3">
      <c r="F334" s="61"/>
    </row>
    <row r="335" spans="6:6" x14ac:dyDescent="0.3">
      <c r="F335" s="61"/>
    </row>
    <row r="336" spans="6:6" x14ac:dyDescent="0.3">
      <c r="F336" s="61"/>
    </row>
    <row r="337" spans="6:6" x14ac:dyDescent="0.3">
      <c r="F337" s="61"/>
    </row>
    <row r="338" spans="6:6" x14ac:dyDescent="0.3">
      <c r="F338" s="61"/>
    </row>
    <row r="339" spans="6:6" x14ac:dyDescent="0.3">
      <c r="F339" s="61"/>
    </row>
    <row r="340" spans="6:6" x14ac:dyDescent="0.3">
      <c r="F340" s="61"/>
    </row>
    <row r="341" spans="6:6" x14ac:dyDescent="0.3">
      <c r="F341" s="61"/>
    </row>
    <row r="342" spans="6:6" x14ac:dyDescent="0.3">
      <c r="F342" s="61"/>
    </row>
    <row r="343" spans="6:6" x14ac:dyDescent="0.3">
      <c r="F343" s="61"/>
    </row>
    <row r="344" spans="6:6" x14ac:dyDescent="0.3">
      <c r="F344" s="61"/>
    </row>
    <row r="345" spans="6:6" x14ac:dyDescent="0.3">
      <c r="F345" s="61"/>
    </row>
    <row r="346" spans="6:6" x14ac:dyDescent="0.3">
      <c r="F346" s="61"/>
    </row>
    <row r="347" spans="6:6" x14ac:dyDescent="0.3">
      <c r="F347" s="61"/>
    </row>
    <row r="348" spans="6:6" x14ac:dyDescent="0.3">
      <c r="F348" s="61"/>
    </row>
    <row r="349" spans="6:6" x14ac:dyDescent="0.3">
      <c r="F349" s="61"/>
    </row>
    <row r="350" spans="6:6" x14ac:dyDescent="0.3">
      <c r="F350" s="61"/>
    </row>
    <row r="351" spans="6:6" x14ac:dyDescent="0.3">
      <c r="F351" s="61"/>
    </row>
    <row r="352" spans="6:6" x14ac:dyDescent="0.3">
      <c r="F352" s="61"/>
    </row>
    <row r="353" spans="6:6" x14ac:dyDescent="0.3">
      <c r="F353" s="61"/>
    </row>
    <row r="354" spans="6:6" x14ac:dyDescent="0.3">
      <c r="F354" s="61"/>
    </row>
    <row r="355" spans="6:6" x14ac:dyDescent="0.3">
      <c r="F355" s="61"/>
    </row>
    <row r="356" spans="6:6" x14ac:dyDescent="0.3">
      <c r="F356" s="61"/>
    </row>
    <row r="357" spans="6:6" x14ac:dyDescent="0.3">
      <c r="F357" s="61"/>
    </row>
    <row r="358" spans="6:6" x14ac:dyDescent="0.3">
      <c r="F358" s="61"/>
    </row>
    <row r="359" spans="6:6" x14ac:dyDescent="0.3">
      <c r="F359" s="61"/>
    </row>
    <row r="360" spans="6:6" x14ac:dyDescent="0.3">
      <c r="F360" s="61"/>
    </row>
    <row r="361" spans="6:6" x14ac:dyDescent="0.3">
      <c r="F361" s="61"/>
    </row>
    <row r="362" spans="6:6" x14ac:dyDescent="0.3">
      <c r="F362" s="61"/>
    </row>
    <row r="363" spans="6:6" x14ac:dyDescent="0.3">
      <c r="F363" s="61"/>
    </row>
    <row r="364" spans="6:6" x14ac:dyDescent="0.3">
      <c r="F364" s="61"/>
    </row>
    <row r="365" spans="6:6" x14ac:dyDescent="0.3">
      <c r="F365" s="61"/>
    </row>
    <row r="366" spans="6:6" x14ac:dyDescent="0.3">
      <c r="F366" s="61"/>
    </row>
    <row r="367" spans="6:6" x14ac:dyDescent="0.3">
      <c r="F367" s="61"/>
    </row>
    <row r="368" spans="6:6" x14ac:dyDescent="0.3">
      <c r="F368" s="61"/>
    </row>
    <row r="369" spans="6:6" x14ac:dyDescent="0.3">
      <c r="F369" s="61"/>
    </row>
    <row r="370" spans="6:6" x14ac:dyDescent="0.3">
      <c r="F370" s="61"/>
    </row>
    <row r="371" spans="6:6" x14ac:dyDescent="0.3">
      <c r="F371" s="61"/>
    </row>
    <row r="372" spans="6:6" x14ac:dyDescent="0.3">
      <c r="F372" s="61"/>
    </row>
    <row r="373" spans="6:6" x14ac:dyDescent="0.3">
      <c r="F373" s="61"/>
    </row>
    <row r="374" spans="6:6" x14ac:dyDescent="0.3">
      <c r="F374" s="61"/>
    </row>
    <row r="375" spans="6:6" x14ac:dyDescent="0.3">
      <c r="F375" s="61"/>
    </row>
    <row r="376" spans="6:6" x14ac:dyDescent="0.3">
      <c r="F376" s="61"/>
    </row>
    <row r="377" spans="6:6" x14ac:dyDescent="0.3">
      <c r="F377" s="61"/>
    </row>
    <row r="378" spans="6:6" x14ac:dyDescent="0.3">
      <c r="F378" s="61"/>
    </row>
    <row r="379" spans="6:6" x14ac:dyDescent="0.3">
      <c r="F379" s="61"/>
    </row>
    <row r="380" spans="6:6" x14ac:dyDescent="0.3">
      <c r="F380" s="61"/>
    </row>
    <row r="381" spans="6:6" x14ac:dyDescent="0.3">
      <c r="F381" s="61"/>
    </row>
    <row r="382" spans="6:6" x14ac:dyDescent="0.3">
      <c r="F382" s="61"/>
    </row>
    <row r="383" spans="6:6" x14ac:dyDescent="0.3">
      <c r="F383" s="61"/>
    </row>
    <row r="384" spans="6:6" x14ac:dyDescent="0.3">
      <c r="F384" s="61"/>
    </row>
    <row r="385" spans="6:6" x14ac:dyDescent="0.3">
      <c r="F385" s="61"/>
    </row>
    <row r="386" spans="6:6" x14ac:dyDescent="0.3">
      <c r="F386" s="61"/>
    </row>
    <row r="387" spans="6:6" x14ac:dyDescent="0.3">
      <c r="F387" s="61"/>
    </row>
    <row r="388" spans="6:6" x14ac:dyDescent="0.3">
      <c r="F388" s="61"/>
    </row>
    <row r="389" spans="6:6" x14ac:dyDescent="0.3">
      <c r="F389" s="61"/>
    </row>
    <row r="390" spans="6:6" x14ac:dyDescent="0.3">
      <c r="F390" s="61"/>
    </row>
    <row r="391" spans="6:6" x14ac:dyDescent="0.3">
      <c r="F391" s="61"/>
    </row>
    <row r="392" spans="6:6" x14ac:dyDescent="0.3">
      <c r="F392" s="61"/>
    </row>
    <row r="393" spans="6:6" x14ac:dyDescent="0.3">
      <c r="F393" s="61"/>
    </row>
    <row r="394" spans="6:6" x14ac:dyDescent="0.3">
      <c r="F394" s="61"/>
    </row>
    <row r="395" spans="6:6" x14ac:dyDescent="0.3">
      <c r="F395" s="61"/>
    </row>
    <row r="396" spans="6:6" x14ac:dyDescent="0.3">
      <c r="F396" s="61"/>
    </row>
    <row r="397" spans="6:6" x14ac:dyDescent="0.3">
      <c r="F397" s="61"/>
    </row>
    <row r="398" spans="6:6" x14ac:dyDescent="0.3">
      <c r="F398" s="61"/>
    </row>
    <row r="399" spans="6:6" x14ac:dyDescent="0.3">
      <c r="F399" s="61"/>
    </row>
    <row r="400" spans="6:6" x14ac:dyDescent="0.3">
      <c r="F400" s="61"/>
    </row>
    <row r="401" spans="6:6" x14ac:dyDescent="0.3">
      <c r="F401" s="61"/>
    </row>
    <row r="402" spans="6:6" x14ac:dyDescent="0.3">
      <c r="F402" s="61"/>
    </row>
    <row r="403" spans="6:6" x14ac:dyDescent="0.3">
      <c r="F403" s="61"/>
    </row>
  </sheetData>
  <mergeCells count="5">
    <mergeCell ref="F12:G12"/>
    <mergeCell ref="A55:B55"/>
    <mergeCell ref="A56:B56"/>
    <mergeCell ref="A63:B63"/>
    <mergeCell ref="A12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12" zoomScale="110" zoomScaleNormal="110" workbookViewId="0">
      <selection activeCell="F10" sqref="F10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0.140625" bestFit="1" customWidth="1"/>
    <col min="5" max="5" width="11" customWidth="1"/>
    <col min="6" max="6" width="10.140625" bestFit="1" customWidth="1"/>
  </cols>
  <sheetData>
    <row r="1" spans="1:8" ht="18.75" x14ac:dyDescent="0.25">
      <c r="A1" s="22"/>
      <c r="C1" t="s">
        <v>108</v>
      </c>
    </row>
    <row r="2" spans="1:8" x14ac:dyDescent="0.25">
      <c r="A2" s="105"/>
      <c r="B2" s="104"/>
      <c r="C2" s="103" t="s">
        <v>0</v>
      </c>
      <c r="D2" s="103" t="s">
        <v>109</v>
      </c>
      <c r="E2" s="103" t="s">
        <v>110</v>
      </c>
      <c r="F2" s="103" t="s">
        <v>111</v>
      </c>
      <c r="G2" s="103" t="s">
        <v>94</v>
      </c>
      <c r="H2" s="4" t="s">
        <v>95</v>
      </c>
    </row>
    <row r="3" spans="1:8" x14ac:dyDescent="0.25">
      <c r="A3" s="105"/>
      <c r="B3" s="104"/>
      <c r="C3" s="103"/>
      <c r="D3" s="103"/>
      <c r="E3" s="103"/>
      <c r="F3" s="103"/>
      <c r="G3" s="103"/>
      <c r="H3" s="4" t="s">
        <v>96</v>
      </c>
    </row>
    <row r="4" spans="1:8" x14ac:dyDescent="0.25">
      <c r="A4" s="105"/>
      <c r="B4" s="104"/>
      <c r="C4" s="103"/>
      <c r="D4" s="103"/>
      <c r="E4" s="103"/>
      <c r="F4" s="103"/>
      <c r="G4" s="103"/>
      <c r="H4" s="4" t="s">
        <v>97</v>
      </c>
    </row>
    <row r="5" spans="1:8" x14ac:dyDescent="0.25">
      <c r="A5" s="8" t="s">
        <v>1</v>
      </c>
      <c r="B5" s="8"/>
      <c r="C5" s="8" t="s">
        <v>2</v>
      </c>
      <c r="D5" s="79">
        <f>(D6+D7)</f>
        <v>407000</v>
      </c>
      <c r="E5" s="79">
        <f>(E6+E7)</f>
        <v>425000</v>
      </c>
      <c r="F5" s="79">
        <f>(F6+F7)</f>
        <v>398614</v>
      </c>
      <c r="G5" s="83">
        <f>100/518124*F5</f>
        <v>76.93409299704318</v>
      </c>
      <c r="H5" s="83">
        <f>100/E5*F5</f>
        <v>93.791529411764714</v>
      </c>
    </row>
    <row r="6" spans="1:8" x14ac:dyDescent="0.25">
      <c r="A6" s="18"/>
      <c r="B6" s="18" t="s">
        <v>3</v>
      </c>
      <c r="C6" s="18" t="s">
        <v>4</v>
      </c>
      <c r="D6" s="78">
        <v>355000</v>
      </c>
      <c r="E6" s="78">
        <v>365000</v>
      </c>
      <c r="F6" s="78">
        <v>344199</v>
      </c>
      <c r="G6" s="94">
        <f t="shared" ref="G6:G14" si="0">100/518124*F6</f>
        <v>66.431780809227135</v>
      </c>
      <c r="H6" s="94">
        <f t="shared" ref="H6:H14" si="1">100/E6*F6</f>
        <v>94.301095890410949</v>
      </c>
    </row>
    <row r="7" spans="1:8" x14ac:dyDescent="0.25">
      <c r="A7" s="23"/>
      <c r="B7" s="18" t="s">
        <v>5</v>
      </c>
      <c r="C7" s="18" t="s">
        <v>6</v>
      </c>
      <c r="D7" s="78">
        <v>52000</v>
      </c>
      <c r="E7" s="78">
        <v>60000</v>
      </c>
      <c r="F7" s="78">
        <v>54415</v>
      </c>
      <c r="G7" s="94">
        <f t="shared" si="0"/>
        <v>10.502312187816043</v>
      </c>
      <c r="H7" s="94">
        <f t="shared" si="1"/>
        <v>90.691666666666677</v>
      </c>
    </row>
    <row r="8" spans="1:8" ht="30" x14ac:dyDescent="0.25">
      <c r="A8" s="8" t="s">
        <v>7</v>
      </c>
      <c r="B8" s="8"/>
      <c r="C8" s="8" t="s">
        <v>8</v>
      </c>
      <c r="D8" s="79">
        <v>50000</v>
      </c>
      <c r="E8" s="79">
        <v>100000</v>
      </c>
      <c r="F8" s="79">
        <v>48783</v>
      </c>
      <c r="G8" s="83">
        <f t="shared" si="0"/>
        <v>9.4153137086874956</v>
      </c>
      <c r="H8" s="83">
        <f t="shared" si="1"/>
        <v>48.783000000000001</v>
      </c>
    </row>
    <row r="9" spans="1:8" x14ac:dyDescent="0.25">
      <c r="A9" s="9" t="s">
        <v>9</v>
      </c>
      <c r="B9" s="9"/>
      <c r="C9" s="9" t="s">
        <v>10</v>
      </c>
      <c r="D9" s="79">
        <v>5000</v>
      </c>
      <c r="E9" s="79">
        <v>15000</v>
      </c>
      <c r="F9" s="79">
        <v>1500</v>
      </c>
      <c r="G9" s="83">
        <f t="shared" si="0"/>
        <v>0.2895059869838108</v>
      </c>
      <c r="H9" s="83">
        <f t="shared" si="1"/>
        <v>10</v>
      </c>
    </row>
    <row r="10" spans="1:8" x14ac:dyDescent="0.25">
      <c r="A10" s="9" t="s">
        <v>11</v>
      </c>
      <c r="B10" s="9"/>
      <c r="C10" s="9" t="s">
        <v>12</v>
      </c>
      <c r="D10" s="6"/>
      <c r="E10" s="6"/>
      <c r="F10" s="6"/>
      <c r="G10" s="83"/>
      <c r="H10" s="83"/>
    </row>
    <row r="11" spans="1:8" x14ac:dyDescent="0.25">
      <c r="A11" s="9" t="s">
        <v>13</v>
      </c>
      <c r="B11" s="9"/>
      <c r="C11" s="9" t="s">
        <v>14</v>
      </c>
      <c r="D11" s="6"/>
      <c r="E11" s="6"/>
      <c r="F11" s="6"/>
      <c r="G11" s="83"/>
      <c r="H11" s="83"/>
    </row>
    <row r="12" spans="1:8" x14ac:dyDescent="0.25">
      <c r="A12" s="9" t="s">
        <v>15</v>
      </c>
      <c r="B12" s="9"/>
      <c r="C12" s="9" t="s">
        <v>18</v>
      </c>
      <c r="D12" s="80">
        <v>8000</v>
      </c>
      <c r="E12" s="80">
        <v>1000</v>
      </c>
      <c r="F12" s="80">
        <v>618</v>
      </c>
      <c r="G12" s="83">
        <f t="shared" si="0"/>
        <v>0.11927646663733006</v>
      </c>
      <c r="H12" s="83">
        <f t="shared" si="1"/>
        <v>61.800000000000004</v>
      </c>
    </row>
    <row r="13" spans="1:8" x14ac:dyDescent="0.25">
      <c r="A13" s="9" t="s">
        <v>17</v>
      </c>
      <c r="B13" s="9"/>
      <c r="C13" s="9" t="s">
        <v>16</v>
      </c>
      <c r="D13" s="80">
        <v>57000</v>
      </c>
      <c r="E13" s="80">
        <v>69000</v>
      </c>
      <c r="F13" s="80">
        <v>68609</v>
      </c>
      <c r="G13" s="83">
        <f t="shared" si="0"/>
        <v>13.241810840648185</v>
      </c>
      <c r="H13" s="83">
        <f t="shared" si="1"/>
        <v>99.433333333333337</v>
      </c>
    </row>
    <row r="14" spans="1:8" x14ac:dyDescent="0.25">
      <c r="A14" s="9"/>
      <c r="B14" s="9"/>
      <c r="C14" s="9" t="s">
        <v>104</v>
      </c>
      <c r="D14" s="80">
        <f>(D5+D8+D9+D12+D13)</f>
        <v>527000</v>
      </c>
      <c r="E14" s="80">
        <f>(E5+E8+E9+E13+E12)</f>
        <v>610000</v>
      </c>
      <c r="F14" s="80">
        <f>(F5+F8+F9+F13+F12)</f>
        <v>518124</v>
      </c>
      <c r="G14" s="83">
        <f t="shared" si="0"/>
        <v>100</v>
      </c>
      <c r="H14" s="83">
        <f t="shared" si="1"/>
        <v>84.938360655737711</v>
      </c>
    </row>
    <row r="15" spans="1:8" x14ac:dyDescent="0.25">
      <c r="A15" s="24"/>
      <c r="B15" s="25"/>
      <c r="C15" s="25"/>
      <c r="D15" s="25"/>
      <c r="E15" s="25"/>
      <c r="F15" s="25"/>
      <c r="G15" s="25"/>
      <c r="H15" s="25"/>
    </row>
    <row r="16" spans="1:8" x14ac:dyDescent="0.25">
      <c r="A16" s="104"/>
      <c r="B16" s="104"/>
      <c r="C16" s="103" t="s">
        <v>20</v>
      </c>
      <c r="D16" s="103" t="s">
        <v>112</v>
      </c>
      <c r="E16" s="103" t="s">
        <v>110</v>
      </c>
      <c r="F16" s="103" t="s">
        <v>111</v>
      </c>
      <c r="G16" s="103" t="s">
        <v>98</v>
      </c>
      <c r="H16" s="4" t="s">
        <v>95</v>
      </c>
    </row>
    <row r="17" spans="1:8" x14ac:dyDescent="0.25">
      <c r="A17" s="104"/>
      <c r="B17" s="104"/>
      <c r="C17" s="103"/>
      <c r="D17" s="103"/>
      <c r="E17" s="103"/>
      <c r="F17" s="103"/>
      <c r="G17" s="103"/>
      <c r="H17" s="4" t="s">
        <v>96</v>
      </c>
    </row>
    <row r="18" spans="1:8" x14ac:dyDescent="0.25">
      <c r="A18" s="104"/>
      <c r="B18" s="104"/>
      <c r="C18" s="103"/>
      <c r="D18" s="103"/>
      <c r="E18" s="103"/>
      <c r="F18" s="103"/>
      <c r="G18" s="103"/>
      <c r="H18" s="4" t="s">
        <v>97</v>
      </c>
    </row>
    <row r="19" spans="1:8" x14ac:dyDescent="0.25">
      <c r="A19" s="7" t="s">
        <v>1</v>
      </c>
      <c r="B19" s="7"/>
      <c r="C19" s="7" t="s">
        <v>21</v>
      </c>
      <c r="D19" s="79">
        <f>SUM(D20:D20)</f>
        <v>20000</v>
      </c>
      <c r="E19" s="79">
        <f>(E20+E21+E22)</f>
        <v>20000</v>
      </c>
      <c r="F19" s="79">
        <f>SUM(F20:F20)</f>
        <v>13135</v>
      </c>
      <c r="G19" s="83">
        <f>100/416933*F19</f>
        <v>3.1503862730942385</v>
      </c>
      <c r="H19" s="83">
        <f>100/E19*F19</f>
        <v>65.674999999999997</v>
      </c>
    </row>
    <row r="20" spans="1:8" x14ac:dyDescent="0.25">
      <c r="A20" s="11"/>
      <c r="B20" s="11" t="s">
        <v>3</v>
      </c>
      <c r="C20" s="11" t="s">
        <v>22</v>
      </c>
      <c r="D20" s="78">
        <v>20000</v>
      </c>
      <c r="E20" s="78">
        <v>20000</v>
      </c>
      <c r="F20" s="95">
        <v>13135</v>
      </c>
      <c r="G20" s="94">
        <f t="shared" ref="G20:G56" si="2">100/416933*F20</f>
        <v>3.1503862730942385</v>
      </c>
      <c r="H20" s="94">
        <f t="shared" ref="H20:H53" si="3">100/E20*F20</f>
        <v>65.674999999999997</v>
      </c>
    </row>
    <row r="21" spans="1:8" x14ac:dyDescent="0.25">
      <c r="A21" s="12"/>
      <c r="B21" s="11" t="s">
        <v>5</v>
      </c>
      <c r="C21" s="11" t="s">
        <v>23</v>
      </c>
      <c r="D21" s="12"/>
      <c r="E21" s="12"/>
      <c r="F21" s="12"/>
      <c r="G21" s="94"/>
      <c r="H21" s="94"/>
    </row>
    <row r="22" spans="1:8" x14ac:dyDescent="0.25">
      <c r="A22" s="11"/>
      <c r="B22" s="11" t="s">
        <v>24</v>
      </c>
      <c r="C22" s="11" t="s">
        <v>25</v>
      </c>
      <c r="D22" s="12"/>
      <c r="E22" s="12"/>
      <c r="F22" s="12"/>
      <c r="G22" s="94"/>
      <c r="H22" s="94"/>
    </row>
    <row r="23" spans="1:8" x14ac:dyDescent="0.25">
      <c r="A23" s="7" t="s">
        <v>26</v>
      </c>
      <c r="B23" s="7"/>
      <c r="C23" s="7" t="s">
        <v>27</v>
      </c>
      <c r="D23" s="79">
        <f>(D24+D25+D26)</f>
        <v>160000</v>
      </c>
      <c r="E23" s="79">
        <f>(E24+E25+E26)</f>
        <v>243000</v>
      </c>
      <c r="F23" s="79">
        <f>(F24+F25+F26)</f>
        <v>193117</v>
      </c>
      <c r="G23" s="83">
        <f t="shared" si="2"/>
        <v>46.318473231910168</v>
      </c>
      <c r="H23" s="83">
        <f t="shared" si="3"/>
        <v>79.472016460905351</v>
      </c>
    </row>
    <row r="24" spans="1:8" x14ac:dyDescent="0.25">
      <c r="A24" s="12"/>
      <c r="B24" s="11" t="s">
        <v>28</v>
      </c>
      <c r="C24" s="11" t="s">
        <v>29</v>
      </c>
      <c r="D24" s="78">
        <v>18000</v>
      </c>
      <c r="E24" s="78">
        <v>14000</v>
      </c>
      <c r="F24" s="78">
        <v>6726</v>
      </c>
      <c r="G24" s="94">
        <f t="shared" si="2"/>
        <v>1.6132088369114463</v>
      </c>
      <c r="H24" s="94">
        <f t="shared" si="3"/>
        <v>48.042857142857144</v>
      </c>
    </row>
    <row r="25" spans="1:8" x14ac:dyDescent="0.25">
      <c r="A25" s="11"/>
      <c r="B25" s="11" t="s">
        <v>30</v>
      </c>
      <c r="C25" s="11" t="s">
        <v>31</v>
      </c>
      <c r="D25" s="78"/>
      <c r="E25" s="78"/>
      <c r="F25" s="82"/>
      <c r="G25" s="94"/>
      <c r="H25" s="94"/>
    </row>
    <row r="26" spans="1:8" x14ac:dyDescent="0.25">
      <c r="A26" s="11"/>
      <c r="B26" s="11" t="s">
        <v>32</v>
      </c>
      <c r="C26" s="11" t="s">
        <v>33</v>
      </c>
      <c r="D26" s="78">
        <v>142000</v>
      </c>
      <c r="E26" s="78">
        <v>229000</v>
      </c>
      <c r="F26" s="78">
        <v>186391</v>
      </c>
      <c r="G26" s="94">
        <f t="shared" si="2"/>
        <v>44.705264394998721</v>
      </c>
      <c r="H26" s="94">
        <f t="shared" si="3"/>
        <v>81.393449781659385</v>
      </c>
    </row>
    <row r="27" spans="1:8" x14ac:dyDescent="0.25">
      <c r="A27" s="11"/>
      <c r="B27" s="11" t="s">
        <v>34</v>
      </c>
      <c r="C27" s="11" t="s">
        <v>35</v>
      </c>
      <c r="D27" s="12"/>
      <c r="E27" s="12"/>
      <c r="F27" s="12"/>
      <c r="G27" s="94"/>
      <c r="H27" s="94"/>
    </row>
    <row r="28" spans="1:8" x14ac:dyDescent="0.25">
      <c r="A28" s="11"/>
      <c r="B28" s="11" t="s">
        <v>36</v>
      </c>
      <c r="C28" s="11" t="s">
        <v>37</v>
      </c>
      <c r="D28" s="12"/>
      <c r="E28" s="12"/>
      <c r="F28" s="12"/>
      <c r="G28" s="94"/>
      <c r="H28" s="94"/>
    </row>
    <row r="29" spans="1:8" x14ac:dyDescent="0.25">
      <c r="A29" s="7" t="s">
        <v>9</v>
      </c>
      <c r="B29" s="7"/>
      <c r="C29" s="7" t="s">
        <v>38</v>
      </c>
      <c r="D29" s="79">
        <f>(D33+D34+D35+D36+D37+D38+D39+D40)</f>
        <v>155000</v>
      </c>
      <c r="E29" s="79">
        <f>(E33+E34+E35+E36+E37+E38+E39+E40)</f>
        <v>129000</v>
      </c>
      <c r="F29" s="79">
        <f>(F33+F34+F35+F36+F37+F38+F39+F40)</f>
        <v>85887</v>
      </c>
      <c r="G29" s="83">
        <f t="shared" si="2"/>
        <v>20.599712663665386</v>
      </c>
      <c r="H29" s="83">
        <f t="shared" si="3"/>
        <v>66.579069767441865</v>
      </c>
    </row>
    <row r="30" spans="1:8" x14ac:dyDescent="0.25">
      <c r="A30" s="13"/>
      <c r="B30" s="11" t="s">
        <v>39</v>
      </c>
      <c r="C30" s="11" t="s">
        <v>99</v>
      </c>
      <c r="D30" s="12"/>
      <c r="E30" s="12"/>
      <c r="F30" s="12"/>
      <c r="G30" s="94"/>
      <c r="H30" s="94"/>
    </row>
    <row r="31" spans="1:8" x14ac:dyDescent="0.25">
      <c r="A31" s="11"/>
      <c r="B31" s="11" t="s">
        <v>40</v>
      </c>
      <c r="C31" s="11" t="s">
        <v>41</v>
      </c>
      <c r="D31" s="12"/>
      <c r="E31" s="12"/>
      <c r="F31" s="12"/>
      <c r="G31" s="94"/>
      <c r="H31" s="94"/>
    </row>
    <row r="32" spans="1:8" x14ac:dyDescent="0.25">
      <c r="A32" s="12"/>
      <c r="B32" s="11" t="s">
        <v>42</v>
      </c>
      <c r="C32" s="11" t="s">
        <v>43</v>
      </c>
      <c r="D32" s="12"/>
      <c r="E32" s="12"/>
      <c r="F32" s="12"/>
      <c r="G32" s="94"/>
      <c r="H32" s="94"/>
    </row>
    <row r="33" spans="1:8" x14ac:dyDescent="0.25">
      <c r="A33" s="12"/>
      <c r="B33" s="11" t="s">
        <v>44</v>
      </c>
      <c r="C33" s="11" t="s">
        <v>45</v>
      </c>
      <c r="D33" s="78">
        <v>18000</v>
      </c>
      <c r="E33" s="78">
        <v>20000</v>
      </c>
      <c r="F33" s="78">
        <v>4439</v>
      </c>
      <c r="G33" s="94">
        <f t="shared" si="2"/>
        <v>1.0646794568911553</v>
      </c>
      <c r="H33" s="94">
        <f t="shared" si="3"/>
        <v>22.195</v>
      </c>
    </row>
    <row r="34" spans="1:8" x14ac:dyDescent="0.25">
      <c r="A34" s="11"/>
      <c r="B34" s="11" t="s">
        <v>46</v>
      </c>
      <c r="C34" s="11" t="s">
        <v>47</v>
      </c>
      <c r="D34" s="78">
        <v>17000</v>
      </c>
      <c r="E34" s="78">
        <v>5000</v>
      </c>
      <c r="F34" s="78">
        <v>3988</v>
      </c>
      <c r="G34" s="94">
        <f t="shared" si="2"/>
        <v>0.95650859970306989</v>
      </c>
      <c r="H34" s="94">
        <f t="shared" si="3"/>
        <v>79.760000000000005</v>
      </c>
    </row>
    <row r="35" spans="1:8" x14ac:dyDescent="0.25">
      <c r="A35" s="12"/>
      <c r="B35" s="11" t="s">
        <v>48</v>
      </c>
      <c r="C35" s="11" t="s">
        <v>49</v>
      </c>
      <c r="D35" s="78">
        <v>3000</v>
      </c>
      <c r="E35" s="78">
        <v>1000</v>
      </c>
      <c r="F35" s="78">
        <v>442</v>
      </c>
      <c r="G35" s="94">
        <f t="shared" si="2"/>
        <v>0.10601223697812359</v>
      </c>
      <c r="H35" s="94">
        <f t="shared" si="3"/>
        <v>44.2</v>
      </c>
    </row>
    <row r="36" spans="1:8" x14ac:dyDescent="0.25">
      <c r="A36" s="12"/>
      <c r="B36" s="11" t="s">
        <v>50</v>
      </c>
      <c r="C36" s="11" t="s">
        <v>51</v>
      </c>
      <c r="D36" s="78">
        <v>10000</v>
      </c>
      <c r="E36" s="78">
        <v>8000</v>
      </c>
      <c r="F36" s="78">
        <v>3708</v>
      </c>
      <c r="G36" s="94">
        <f t="shared" si="2"/>
        <v>0.88935152650425853</v>
      </c>
      <c r="H36" s="94">
        <f t="shared" si="3"/>
        <v>46.35</v>
      </c>
    </row>
    <row r="37" spans="1:8" x14ac:dyDescent="0.25">
      <c r="A37" s="12"/>
      <c r="B37" s="11" t="s">
        <v>52</v>
      </c>
      <c r="C37" s="11" t="s">
        <v>53</v>
      </c>
      <c r="D37" s="78">
        <v>8000</v>
      </c>
      <c r="E37" s="78">
        <v>9000</v>
      </c>
      <c r="F37" s="78">
        <v>6480</v>
      </c>
      <c r="G37" s="94">
        <f t="shared" si="2"/>
        <v>1.5542065511724907</v>
      </c>
      <c r="H37" s="94">
        <f t="shared" si="3"/>
        <v>72</v>
      </c>
    </row>
    <row r="38" spans="1:8" x14ac:dyDescent="0.25">
      <c r="A38" s="12"/>
      <c r="B38" s="11" t="s">
        <v>54</v>
      </c>
      <c r="C38" s="11" t="s">
        <v>55</v>
      </c>
      <c r="D38" s="78">
        <v>1000</v>
      </c>
      <c r="E38" s="12">
        <v>0</v>
      </c>
      <c r="F38" s="12">
        <v>0</v>
      </c>
      <c r="G38" s="94">
        <f t="shared" si="2"/>
        <v>0</v>
      </c>
      <c r="H38" s="94">
        <v>0</v>
      </c>
    </row>
    <row r="39" spans="1:8" x14ac:dyDescent="0.25">
      <c r="A39" s="12"/>
      <c r="B39" s="11" t="s">
        <v>56</v>
      </c>
      <c r="C39" s="11" t="s">
        <v>57</v>
      </c>
      <c r="D39" s="78">
        <v>97000</v>
      </c>
      <c r="E39" s="78">
        <v>85000</v>
      </c>
      <c r="F39" s="78">
        <v>65936</v>
      </c>
      <c r="G39" s="94">
        <f t="shared" si="2"/>
        <v>15.814531351560083</v>
      </c>
      <c r="H39" s="94">
        <f t="shared" si="3"/>
        <v>77.571764705882345</v>
      </c>
    </row>
    <row r="40" spans="1:8" x14ac:dyDescent="0.25">
      <c r="A40" s="12"/>
      <c r="B40" s="11"/>
      <c r="C40" s="11" t="s">
        <v>103</v>
      </c>
      <c r="D40" s="78">
        <v>1000</v>
      </c>
      <c r="E40" s="82">
        <v>1000</v>
      </c>
      <c r="F40" s="82">
        <v>894</v>
      </c>
      <c r="G40" s="94">
        <f t="shared" si="2"/>
        <v>0.21442294085620472</v>
      </c>
      <c r="H40" s="94">
        <f t="shared" si="3"/>
        <v>89.4</v>
      </c>
    </row>
    <row r="41" spans="1:8" x14ac:dyDescent="0.25">
      <c r="A41" s="7" t="s">
        <v>11</v>
      </c>
      <c r="B41" s="7"/>
      <c r="C41" s="7" t="s">
        <v>58</v>
      </c>
      <c r="D41" s="79">
        <f>(D43+D45+D46)</f>
        <v>17000</v>
      </c>
      <c r="E41" s="79">
        <f>(E43+E45+E46)</f>
        <v>6000</v>
      </c>
      <c r="F41" s="79">
        <f>(F43+F45+F46)</f>
        <v>4907</v>
      </c>
      <c r="G41" s="83">
        <f t="shared" si="2"/>
        <v>1.1769277078091684</v>
      </c>
      <c r="H41" s="83">
        <f t="shared" si="3"/>
        <v>81.783333333333331</v>
      </c>
    </row>
    <row r="42" spans="1:8" x14ac:dyDescent="0.25">
      <c r="A42" s="11"/>
      <c r="B42" s="11" t="s">
        <v>59</v>
      </c>
      <c r="C42" s="11" t="s">
        <v>60</v>
      </c>
      <c r="D42" s="12"/>
      <c r="E42" s="12"/>
      <c r="F42" s="12"/>
      <c r="G42" s="94"/>
      <c r="H42" s="94"/>
    </row>
    <row r="43" spans="1:8" x14ac:dyDescent="0.25">
      <c r="A43" s="11"/>
      <c r="B43" s="11" t="s">
        <v>61</v>
      </c>
      <c r="C43" s="11" t="s">
        <v>62</v>
      </c>
      <c r="D43" s="78">
        <v>1000</v>
      </c>
      <c r="E43" s="82">
        <v>0</v>
      </c>
      <c r="F43" s="82">
        <v>0</v>
      </c>
      <c r="G43" s="94">
        <f t="shared" si="2"/>
        <v>0</v>
      </c>
      <c r="H43" s="94">
        <v>0</v>
      </c>
    </row>
    <row r="44" spans="1:8" x14ac:dyDescent="0.25">
      <c r="A44" s="11"/>
      <c r="B44" s="11" t="s">
        <v>63</v>
      </c>
      <c r="C44" s="11" t="s">
        <v>64</v>
      </c>
      <c r="D44" s="12"/>
      <c r="E44" s="82"/>
      <c r="F44" s="82"/>
      <c r="G44" s="94"/>
      <c r="H44" s="94"/>
    </row>
    <row r="45" spans="1:8" x14ac:dyDescent="0.25">
      <c r="A45" s="14"/>
      <c r="B45" s="11" t="s">
        <v>65</v>
      </c>
      <c r="C45" s="11" t="s">
        <v>66</v>
      </c>
      <c r="D45" s="78">
        <v>1000</v>
      </c>
      <c r="E45" s="82">
        <v>0</v>
      </c>
      <c r="F45" s="82">
        <v>0</v>
      </c>
      <c r="G45" s="94">
        <f t="shared" si="2"/>
        <v>0</v>
      </c>
      <c r="H45" s="94">
        <v>0</v>
      </c>
    </row>
    <row r="46" spans="1:8" x14ac:dyDescent="0.25">
      <c r="A46" s="13"/>
      <c r="B46" s="11" t="s">
        <v>67</v>
      </c>
      <c r="C46" s="11" t="s">
        <v>68</v>
      </c>
      <c r="D46" s="78">
        <v>15000</v>
      </c>
      <c r="E46" s="78">
        <v>6000</v>
      </c>
      <c r="F46" s="78">
        <v>4907</v>
      </c>
      <c r="G46" s="94">
        <f t="shared" si="2"/>
        <v>1.1769277078091684</v>
      </c>
      <c r="H46" s="94">
        <f t="shared" si="3"/>
        <v>81.783333333333331</v>
      </c>
    </row>
    <row r="47" spans="1:8" x14ac:dyDescent="0.25">
      <c r="A47" s="7" t="s">
        <v>13</v>
      </c>
      <c r="B47" s="7"/>
      <c r="C47" s="7" t="s">
        <v>69</v>
      </c>
      <c r="D47" s="5"/>
      <c r="E47" s="5"/>
      <c r="F47" s="5"/>
      <c r="G47" s="83"/>
      <c r="H47" s="83"/>
    </row>
    <row r="48" spans="1:8" x14ac:dyDescent="0.25">
      <c r="A48" s="11"/>
      <c r="B48" s="11" t="s">
        <v>70</v>
      </c>
      <c r="C48" s="11" t="s">
        <v>71</v>
      </c>
      <c r="D48" s="12"/>
      <c r="E48" s="12"/>
      <c r="F48" s="12"/>
      <c r="G48" s="94"/>
      <c r="H48" s="94"/>
    </row>
    <row r="49" spans="1:8" x14ac:dyDescent="0.25">
      <c r="A49" s="11"/>
      <c r="B49" s="11" t="s">
        <v>72</v>
      </c>
      <c r="C49" s="11" t="s">
        <v>73</v>
      </c>
      <c r="D49" s="12"/>
      <c r="E49" s="12"/>
      <c r="F49" s="12"/>
      <c r="G49" s="94"/>
      <c r="H49" s="94"/>
    </row>
    <row r="50" spans="1:8" x14ac:dyDescent="0.25">
      <c r="A50" s="7" t="s">
        <v>15</v>
      </c>
      <c r="B50" s="7"/>
      <c r="C50" s="7" t="s">
        <v>74</v>
      </c>
      <c r="D50" s="79">
        <f>(D52+D51+D53)</f>
        <v>165000</v>
      </c>
      <c r="E50" s="79">
        <f>(E52+E51+E53)</f>
        <v>160000</v>
      </c>
      <c r="F50" s="79">
        <f>(F52+F51+F53)</f>
        <v>119887</v>
      </c>
      <c r="G50" s="83">
        <f t="shared" si="2"/>
        <v>28.754500123521048</v>
      </c>
      <c r="H50" s="83">
        <f t="shared" si="3"/>
        <v>74.929375000000007</v>
      </c>
    </row>
    <row r="51" spans="1:8" x14ac:dyDescent="0.25">
      <c r="A51" s="11"/>
      <c r="B51" s="11" t="s">
        <v>75</v>
      </c>
      <c r="C51" s="11" t="s">
        <v>76</v>
      </c>
      <c r="D51" s="78">
        <v>150000</v>
      </c>
      <c r="E51" s="78">
        <v>145000</v>
      </c>
      <c r="F51" s="78">
        <v>108960</v>
      </c>
      <c r="G51" s="94">
        <f t="shared" si="2"/>
        <v>26.133695341937436</v>
      </c>
      <c r="H51" s="94">
        <f t="shared" si="3"/>
        <v>75.144827586206887</v>
      </c>
    </row>
    <row r="52" spans="1:8" x14ac:dyDescent="0.25">
      <c r="A52" s="11"/>
      <c r="B52" s="11" t="s">
        <v>77</v>
      </c>
      <c r="C52" s="11" t="s">
        <v>78</v>
      </c>
      <c r="D52" s="78">
        <v>13000</v>
      </c>
      <c r="E52" s="78">
        <v>13000</v>
      </c>
      <c r="F52" s="78">
        <v>10927</v>
      </c>
      <c r="G52" s="94">
        <f t="shared" si="2"/>
        <v>2.6208047815836117</v>
      </c>
      <c r="H52" s="94">
        <f t="shared" si="3"/>
        <v>84.053846153846152</v>
      </c>
    </row>
    <row r="53" spans="1:8" x14ac:dyDescent="0.25">
      <c r="A53" s="12"/>
      <c r="B53" s="11" t="s">
        <v>79</v>
      </c>
      <c r="C53" s="11" t="s">
        <v>80</v>
      </c>
      <c r="D53" s="82">
        <v>2000</v>
      </c>
      <c r="E53" s="78">
        <v>2000</v>
      </c>
      <c r="F53" s="82">
        <v>0</v>
      </c>
      <c r="G53" s="94">
        <f t="shared" si="2"/>
        <v>0</v>
      </c>
      <c r="H53" s="94">
        <f t="shared" si="3"/>
        <v>0</v>
      </c>
    </row>
    <row r="54" spans="1:8" x14ac:dyDescent="0.25">
      <c r="A54" s="12"/>
      <c r="B54" s="11" t="s">
        <v>81</v>
      </c>
      <c r="C54" s="11" t="s">
        <v>82</v>
      </c>
      <c r="D54" s="12"/>
      <c r="E54" s="12"/>
      <c r="F54" s="82"/>
      <c r="G54" s="94"/>
      <c r="H54" s="94"/>
    </row>
    <row r="55" spans="1:8" x14ac:dyDescent="0.25">
      <c r="A55" s="12"/>
      <c r="B55" s="11"/>
      <c r="C55" s="11" t="s">
        <v>105</v>
      </c>
      <c r="D55" s="12"/>
      <c r="E55" s="12"/>
      <c r="F55" s="82"/>
      <c r="G55" s="94"/>
      <c r="H55" s="94"/>
    </row>
    <row r="56" spans="1:8" x14ac:dyDescent="0.25">
      <c r="A56" s="7" t="s">
        <v>17</v>
      </c>
      <c r="B56" s="7"/>
      <c r="C56" s="7" t="s">
        <v>83</v>
      </c>
      <c r="D56" s="79">
        <v>10000</v>
      </c>
      <c r="E56" s="79">
        <v>10000</v>
      </c>
      <c r="F56" s="96">
        <v>0</v>
      </c>
      <c r="G56" s="96">
        <f t="shared" si="2"/>
        <v>0</v>
      </c>
      <c r="H56" s="96">
        <f t="shared" ref="H56" si="4">100/E56*F56</f>
        <v>0</v>
      </c>
    </row>
    <row r="57" spans="1:8" x14ac:dyDescent="0.25">
      <c r="A57" s="7" t="s">
        <v>84</v>
      </c>
      <c r="B57" s="7"/>
      <c r="C57" s="7" t="s">
        <v>85</v>
      </c>
      <c r="D57" s="5"/>
      <c r="E57" s="5"/>
      <c r="F57" s="5"/>
      <c r="G57" s="83"/>
      <c r="H57" s="83"/>
    </row>
    <row r="58" spans="1:8" ht="15.75" x14ac:dyDescent="0.25">
      <c r="A58" s="101"/>
      <c r="B58" s="101"/>
      <c r="C58" s="10" t="s">
        <v>86</v>
      </c>
      <c r="D58" s="81">
        <f>(D19+D23+D29+D41+D50+D56)</f>
        <v>527000</v>
      </c>
      <c r="E58" s="81">
        <f>(E19+E23+E29+E41+E50+E56)</f>
        <v>568000</v>
      </c>
      <c r="F58" s="81">
        <f>(F19+F23+F29+F41+F50)</f>
        <v>416933</v>
      </c>
      <c r="G58" s="84">
        <v>100</v>
      </c>
      <c r="H58" s="84">
        <f>100/E58*F58</f>
        <v>73.4036971830986</v>
      </c>
    </row>
    <row r="59" spans="1:8" x14ac:dyDescent="0.25">
      <c r="A59" s="102"/>
      <c r="B59" s="102"/>
      <c r="C59" s="26"/>
      <c r="D59" s="27"/>
      <c r="E59" s="27"/>
      <c r="F59" s="27"/>
      <c r="G59" s="27"/>
      <c r="H59" s="27"/>
    </row>
    <row r="60" spans="1:8" x14ac:dyDescent="0.25">
      <c r="A60" s="12"/>
      <c r="B60" s="12"/>
      <c r="C60" s="13"/>
      <c r="D60" s="12"/>
      <c r="E60" s="12"/>
      <c r="F60" s="12"/>
      <c r="G60" s="12"/>
      <c r="H60" s="12"/>
    </row>
    <row r="61" spans="1:8" x14ac:dyDescent="0.25">
      <c r="A61" s="15" t="s">
        <v>87</v>
      </c>
      <c r="B61" s="15"/>
      <c r="C61" s="16" t="s">
        <v>88</v>
      </c>
      <c r="D61" s="17"/>
      <c r="E61" s="17"/>
      <c r="F61" s="17"/>
      <c r="G61" s="17"/>
      <c r="H61" s="17"/>
    </row>
    <row r="62" spans="1:8" ht="30" x14ac:dyDescent="0.25">
      <c r="A62" s="11"/>
      <c r="B62" s="11"/>
      <c r="C62" s="18" t="s">
        <v>89</v>
      </c>
      <c r="D62" s="12"/>
      <c r="E62" s="12"/>
      <c r="F62" s="12"/>
      <c r="G62" s="12"/>
      <c r="H62" s="12"/>
    </row>
    <row r="63" spans="1:8" x14ac:dyDescent="0.25">
      <c r="A63" s="11"/>
      <c r="B63" s="11"/>
      <c r="C63" s="18" t="s">
        <v>90</v>
      </c>
      <c r="D63" s="12"/>
      <c r="E63" s="12"/>
      <c r="F63" s="12"/>
      <c r="G63" s="12"/>
      <c r="H63" s="12"/>
    </row>
    <row r="64" spans="1:8" x14ac:dyDescent="0.25">
      <c r="A64" s="19"/>
      <c r="B64" s="19"/>
      <c r="C64" s="10" t="s">
        <v>91</v>
      </c>
      <c r="D64" s="20"/>
      <c r="E64" s="20"/>
      <c r="F64" s="20"/>
      <c r="G64" s="20"/>
      <c r="H64" s="20"/>
    </row>
    <row r="65" spans="1:8" x14ac:dyDescent="0.25">
      <c r="A65" s="12"/>
      <c r="B65" s="12"/>
      <c r="C65" s="13"/>
      <c r="D65" s="12"/>
      <c r="E65" s="12"/>
      <c r="F65" s="12"/>
      <c r="G65" s="12"/>
      <c r="H65" s="12"/>
    </row>
    <row r="66" spans="1:8" ht="18.75" x14ac:dyDescent="0.25">
      <c r="A66" s="100" t="s">
        <v>92</v>
      </c>
      <c r="B66" s="100"/>
      <c r="C66" s="21" t="s">
        <v>93</v>
      </c>
      <c r="D66" s="20"/>
      <c r="E66" s="20"/>
      <c r="F66" s="20"/>
      <c r="G66" s="20"/>
      <c r="H66" s="20"/>
    </row>
    <row r="67" spans="1:8" ht="18.75" x14ac:dyDescent="0.25">
      <c r="A67" s="3"/>
    </row>
    <row r="68" spans="1:8" ht="18.75" x14ac:dyDescent="0.25">
      <c r="A68" s="3"/>
    </row>
  </sheetData>
  <mergeCells count="17">
    <mergeCell ref="F2:F4"/>
    <mergeCell ref="A58:B58"/>
    <mergeCell ref="A59:B59"/>
    <mergeCell ref="A66:B66"/>
    <mergeCell ref="G2:G4"/>
    <mergeCell ref="A16:A18"/>
    <mergeCell ref="B16:B18"/>
    <mergeCell ref="C16:C18"/>
    <mergeCell ref="D16:D18"/>
    <mergeCell ref="E16:E18"/>
    <mergeCell ref="F16:F18"/>
    <mergeCell ref="G16:G18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Windows korisnik</cp:lastModifiedBy>
  <cp:lastPrinted>2025-11-12T09:08:58Z</cp:lastPrinted>
  <dcterms:created xsi:type="dcterms:W3CDTF">2015-06-05T18:17:20Z</dcterms:created>
  <dcterms:modified xsi:type="dcterms:W3CDTF">2025-12-12T09:45:04Z</dcterms:modified>
</cp:coreProperties>
</file>