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Z Pag Ured\Desktop\IZVJEŠTAJI 2024.g\"/>
    </mc:Choice>
  </mc:AlternateContent>
  <bookViews>
    <workbookView xWindow="-120" yWindow="-120" windowWidth="29040" windowHeight="15840"/>
  </bookViews>
  <sheets>
    <sheet name="Program rada" sheetId="1" r:id="rId1"/>
    <sheet name="Izvješće" sheetId="2" r:id="rId2"/>
  </sheets>
  <definedNames>
    <definedName name="_Hlk54087109" localSheetId="0">'Program rada'!$A$55</definedName>
    <definedName name="_Hlk54516215" localSheetId="1">Izvješće!$C$31</definedName>
    <definedName name="_Toc55895370" localSheetId="0">'Program rada'!$A$1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2" l="1"/>
  <c r="G29" i="2"/>
  <c r="D58" i="2" l="1"/>
  <c r="F58" i="2"/>
  <c r="F50" i="2"/>
  <c r="E50" i="2"/>
  <c r="D50" i="2"/>
  <c r="F41" i="2"/>
  <c r="E41" i="2"/>
  <c r="D41" i="2"/>
  <c r="F29" i="2"/>
  <c r="E29" i="2"/>
  <c r="D29" i="2"/>
  <c r="F23" i="2"/>
  <c r="E23" i="2"/>
  <c r="D23" i="2"/>
  <c r="F14" i="2"/>
  <c r="D14" i="2"/>
  <c r="F5" i="2"/>
  <c r="E5" i="2"/>
  <c r="E14" i="2" s="1"/>
  <c r="D5" i="2"/>
  <c r="E58" i="2" l="1"/>
  <c r="F48" i="1"/>
  <c r="F39" i="1"/>
  <c r="F26" i="1"/>
  <c r="F20" i="1"/>
  <c r="F3" i="1"/>
  <c r="E3" i="1"/>
  <c r="D3" i="1"/>
  <c r="G63" i="1"/>
  <c r="G61" i="1"/>
  <c r="F63" i="1" l="1"/>
  <c r="D48" i="1" l="1"/>
  <c r="D45" i="1"/>
  <c r="D39" i="1"/>
  <c r="D26" i="1"/>
  <c r="D20" i="1"/>
  <c r="D55" i="1" l="1"/>
  <c r="D12" i="1"/>
  <c r="E31" i="1" l="1"/>
  <c r="E29" i="1"/>
  <c r="E46" i="1"/>
  <c r="E47" i="1"/>
  <c r="E28" i="1"/>
  <c r="E40" i="1"/>
  <c r="E19" i="1"/>
  <c r="E18" i="1"/>
  <c r="E24" i="1"/>
  <c r="E42" i="1"/>
  <c r="E25" i="1"/>
  <c r="E27" i="1"/>
  <c r="E8" i="1"/>
  <c r="E52" i="1"/>
  <c r="E48" i="1" s="1"/>
  <c r="E9" i="1"/>
  <c r="E39" i="1" l="1"/>
  <c r="E20" i="1"/>
  <c r="E26" i="1"/>
  <c r="E16" i="1"/>
  <c r="E12" i="1"/>
  <c r="E55" i="1" l="1"/>
</calcChain>
</file>

<file path=xl/sharedStrings.xml><?xml version="1.0" encoding="utf-8"?>
<sst xmlns="http://schemas.openxmlformats.org/spreadsheetml/2006/main" count="234" uniqueCount="116">
  <si>
    <t>PRIHODI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</si>
  <si>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</si>
  <si>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</si>
  <si>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</si>
  <si>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</si>
  <si>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</si>
  <si>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</si>
  <si>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</si>
  <si>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</si>
  <si>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3.</t>
  </si>
  <si>
    <t xml:space="preserve">Prihodi od sustava turističkih zajednica </t>
  </si>
  <si>
    <t>4.</t>
  </si>
  <si>
    <t>Prihodi iz EU fondova</t>
  </si>
  <si>
    <t>5.</t>
  </si>
  <si>
    <t>Prihodi od gospodarske djelatnosti</t>
  </si>
  <si>
    <t>6.</t>
  </si>
  <si>
    <t>Preneseni prihod iz prethodne godine</t>
  </si>
  <si>
    <t>7.</t>
  </si>
  <si>
    <t>Ostali prihodi</t>
  </si>
  <si>
    <t xml:space="preserve">SVEUKUPNO </t>
  </si>
  <si>
    <t>AKTIVNOSTI</t>
  </si>
  <si>
    <t xml:space="preserve">ISTRAŽIVANJE I STRATEŠKO PLANIRANJE </t>
  </si>
  <si>
    <t>Izrada strateških/operativnih/komunikacijskih/akcijskih dokumenata</t>
  </si>
  <si>
    <t>Istraživanje i analiza tržišta</t>
  </si>
  <si>
    <t>1.3.</t>
  </si>
  <si>
    <t>Mjerenje učinkovitosti promotivnih aktivnosti</t>
  </si>
  <si>
    <t>2.</t>
  </si>
  <si>
    <t>RAZVOJ TURISTIČKOG PROIZVODA</t>
  </si>
  <si>
    <t>2.1.</t>
  </si>
  <si>
    <t>Identifikacija i vrednovanje resursa te strukturiranje turističkih proizvoda</t>
  </si>
  <si>
    <t>2.2.</t>
  </si>
  <si>
    <t>Sustavi označavanja kvalitete turističkog proizvoda</t>
  </si>
  <si>
    <t>2.3.</t>
  </si>
  <si>
    <t>Podrška razvoju turističkih događanja</t>
  </si>
  <si>
    <t>2.4.</t>
  </si>
  <si>
    <t xml:space="preserve">Turistička infrastruktura </t>
  </si>
  <si>
    <t>2.5.</t>
  </si>
  <si>
    <t xml:space="preserve">Podrška turističkoj industriji </t>
  </si>
  <si>
    <t>KOMUNIKACIJA I OGLAŠAVANJE</t>
  </si>
  <si>
    <t>3.1.</t>
  </si>
  <si>
    <t>3.2.</t>
  </si>
  <si>
    <t>Oglašavanje destinacijskog branda, turističke ponude i proizvoda</t>
  </si>
  <si>
    <t>3.3.</t>
  </si>
  <si>
    <t>Odnosi s javnošću: globalni i domaći PR</t>
  </si>
  <si>
    <t>3.4.</t>
  </si>
  <si>
    <t>Marketinške i poslovne suradnje</t>
  </si>
  <si>
    <t>3.5.</t>
  </si>
  <si>
    <t>Sajmovi, posebne prezentacije i poslovne radionice</t>
  </si>
  <si>
    <t>3.6.</t>
  </si>
  <si>
    <t>Suradnja s organizatorima putovanja</t>
  </si>
  <si>
    <t>3.7.</t>
  </si>
  <si>
    <t>Kreiranje promotivnog materijala</t>
  </si>
  <si>
    <t>3.8.</t>
  </si>
  <si>
    <t>Internetske stranice</t>
  </si>
  <si>
    <t>3.9.</t>
  </si>
  <si>
    <t xml:space="preserve">Kreiranje i upravljanje bazama turističkih podataka </t>
  </si>
  <si>
    <t>3.10.</t>
  </si>
  <si>
    <t>Turističko-informativne aktivnosti</t>
  </si>
  <si>
    <t>DESTINACIJSKI MENADŽMENT</t>
  </si>
  <si>
    <t>4.1.</t>
  </si>
  <si>
    <t>Turistički informacijski sustavi i aplikacije /eVisitor</t>
  </si>
  <si>
    <t>4.2.</t>
  </si>
  <si>
    <t>Stručni skupovi i edukacije</t>
  </si>
  <si>
    <t>4.3.</t>
  </si>
  <si>
    <t>Koordinacija i nadzor</t>
  </si>
  <si>
    <t>4.4.</t>
  </si>
  <si>
    <t>Upravljanje kvalitetom u destinaciji</t>
  </si>
  <si>
    <t>4.5.</t>
  </si>
  <si>
    <t>Poticanje na očuvanje i uređenje okoliša</t>
  </si>
  <si>
    <t>ČLANSTVO U STRUKOVNIM ORGANIZACIJAMA</t>
  </si>
  <si>
    <t>5.1.</t>
  </si>
  <si>
    <t>Međunarodne strukovne i sl. organizacije</t>
  </si>
  <si>
    <t>5.2.</t>
  </si>
  <si>
    <t>Domaće strukovne i sl. organizacije</t>
  </si>
  <si>
    <t>ADMINISTRATIVNI POSLOVI</t>
  </si>
  <si>
    <t>6.1.</t>
  </si>
  <si>
    <t>Plaće</t>
  </si>
  <si>
    <t>6.2.</t>
  </si>
  <si>
    <t>Materijalni troškovi</t>
  </si>
  <si>
    <t>6.3.</t>
  </si>
  <si>
    <t>Tijela turističke zajednice</t>
  </si>
  <si>
    <t>6.4.</t>
  </si>
  <si>
    <t>Troškovi poslovanja mreže predstavništava/ ispostava</t>
  </si>
  <si>
    <t xml:space="preserve">REZERVA </t>
  </si>
  <si>
    <t>8.</t>
  </si>
  <si>
    <t>POKRIVANJE MANJKA PRIHODA IZ PRETHODNE GODINE</t>
  </si>
  <si>
    <t>SVEUKUPNO 1</t>
  </si>
  <si>
    <t>9.</t>
  </si>
  <si>
    <t>FONDOVI - posebne namjene</t>
  </si>
  <si>
    <t>Fond za turističke zajednice na  turistički nedovoljno razvijenim područjima i kontinentu</t>
  </si>
  <si>
    <t>Fond za projekte udruženih turističkih zajednica</t>
  </si>
  <si>
    <t>SVEUKUPNO 2</t>
  </si>
  <si>
    <t>TOTAL</t>
  </si>
  <si>
    <t>SVEUKUPNO 1+ SVEUKUPNO 2</t>
  </si>
  <si>
    <t xml:space="preserve">udio % u realizaciji </t>
  </si>
  <si>
    <t xml:space="preserve">indeks </t>
  </si>
  <si>
    <t>realizacija</t>
  </si>
  <si>
    <t>/rebalans</t>
  </si>
  <si>
    <t>udio % u realizaciji</t>
  </si>
  <si>
    <r>
      <t xml:space="preserve">Definiranje </t>
    </r>
    <r>
      <rPr>
        <b/>
        <i/>
        <sz val="10"/>
        <color rgb="FF000000"/>
        <rFont val="Calibri"/>
        <family val="2"/>
        <charset val="238"/>
        <scheme val="minor"/>
      </rPr>
      <t>brending</t>
    </r>
    <r>
      <rPr>
        <b/>
        <sz val="10"/>
        <color rgb="FF000000"/>
        <rFont val="Calibri"/>
        <family val="2"/>
        <charset val="238"/>
        <scheme val="minor"/>
      </rPr>
      <t xml:space="preserve"> sustava i </t>
    </r>
    <r>
      <rPr>
        <b/>
        <i/>
        <sz val="10"/>
        <color rgb="FF000000"/>
        <rFont val="Calibri"/>
        <family val="2"/>
        <charset val="238"/>
        <scheme val="minor"/>
      </rPr>
      <t>brend</t>
    </r>
    <r>
      <rPr>
        <b/>
        <sz val="10"/>
        <color rgb="FF000000"/>
        <rFont val="Calibri"/>
        <family val="2"/>
        <charset val="238"/>
        <scheme val="minor"/>
      </rPr>
      <t xml:space="preserve"> arhitekture</t>
    </r>
  </si>
  <si>
    <r>
      <t xml:space="preserve">Definiranje </t>
    </r>
    <r>
      <rPr>
        <b/>
        <i/>
        <sz val="14"/>
        <color rgb="FF000000"/>
        <rFont val="Calibri"/>
        <family val="2"/>
        <charset val="238"/>
        <scheme val="minor"/>
      </rPr>
      <t>brending</t>
    </r>
    <r>
      <rPr>
        <b/>
        <sz val="14"/>
        <color rgb="FF000000"/>
        <rFont val="Calibri"/>
        <family val="2"/>
        <charset val="238"/>
        <scheme val="minor"/>
      </rPr>
      <t xml:space="preserve"> sustava i</t>
    </r>
    <r>
      <rPr>
        <b/>
        <i/>
        <sz val="14"/>
        <color rgb="FF000000"/>
        <rFont val="Calibri"/>
        <family val="2"/>
        <charset val="238"/>
        <scheme val="minor"/>
      </rPr>
      <t xml:space="preserve"> brend </t>
    </r>
    <r>
      <rPr>
        <b/>
        <sz val="14"/>
        <color rgb="FF000000"/>
        <rFont val="Calibri"/>
        <family val="2"/>
        <charset val="238"/>
        <scheme val="minor"/>
      </rPr>
      <t>arhitekture</t>
    </r>
  </si>
  <si>
    <t xml:space="preserve">Marketinške i poslovne suradnje </t>
  </si>
  <si>
    <t>Marketinške suradnje - mobilne aplikacije</t>
  </si>
  <si>
    <t>Postavljanje info punkta</t>
  </si>
  <si>
    <t>UKUPNO</t>
  </si>
  <si>
    <t>Troškovi amortizacije</t>
  </si>
  <si>
    <t>Indeks 2025/2024</t>
  </si>
  <si>
    <t>FINANCIJSKI PLAN  za 2025.</t>
  </si>
  <si>
    <t>Plan za 2024.</t>
  </si>
  <si>
    <t>Plan za 2025.</t>
  </si>
  <si>
    <t>Udio %</t>
  </si>
  <si>
    <t>REBALAN FINANCIJSKOG PLANA ZA 2024.g.</t>
  </si>
  <si>
    <t>Plan  2024.</t>
  </si>
  <si>
    <t>Rebalans 2024.</t>
  </si>
  <si>
    <t>Realizacija - 31.10.2024.</t>
  </si>
  <si>
    <t>Plan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</si>
</sst>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003764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sz val="10"/>
      <color rgb="FFFFFFFF"/>
      <name val="Calibri"/>
      <family val="2"/>
      <charset val="238"/>
      <scheme val="minor"/>
    </font>
    <font>
      <b/>
      <sz val="14"/>
      <color rgb="FFFFFFFF"/>
      <name val="Calibri"/>
      <family val="2"/>
      <charset val="238"/>
      <scheme val="minor"/>
    </font>
    <font>
      <b/>
      <sz val="14"/>
      <color rgb="FF003764"/>
      <name val="Calibri"/>
      <family val="2"/>
      <charset val="238"/>
      <scheme val="minor"/>
    </font>
    <font>
      <b/>
      <u/>
      <sz val="14"/>
      <color rgb="FF00376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4"/>
      <color rgb="FF000000"/>
      <name val="Calibri"/>
      <family val="2"/>
      <charset val="238"/>
      <scheme val="minor"/>
    </font>
    <font>
      <sz val="14"/>
      <color rgb="FFFFFFFF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00376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 applyAlignment="1">
      <alignment horizontal="left" vertical="center" indent="3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16" fillId="0" borderId="0" xfId="0" applyFont="1" applyAlignment="1">
      <alignment horizontal="justify" vertical="center"/>
    </xf>
    <xf numFmtId="0" fontId="7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4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/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14" fillId="3" borderId="1" xfId="0" applyFont="1" applyFill="1" applyBorder="1" applyAlignment="1">
      <alignment vertical="center"/>
    </xf>
    <xf numFmtId="0" fontId="18" fillId="4" borderId="0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 wrapText="1"/>
    </xf>
    <xf numFmtId="0" fontId="2" fillId="0" borderId="0" xfId="0" applyFont="1"/>
    <xf numFmtId="4" fontId="20" fillId="0" borderId="1" xfId="0" applyNumberFormat="1" applyFont="1" applyBorder="1" applyAlignment="1">
      <alignment horizontal="right" vertical="center"/>
    </xf>
    <xf numFmtId="4" fontId="18" fillId="2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vertical="center"/>
    </xf>
    <xf numFmtId="4" fontId="20" fillId="0" borderId="1" xfId="0" applyNumberFormat="1" applyFont="1" applyBorder="1" applyAlignment="1">
      <alignment vertical="center"/>
    </xf>
    <xf numFmtId="4" fontId="20" fillId="2" borderId="1" xfId="0" applyNumberFormat="1" applyFont="1" applyFill="1" applyBorder="1" applyAlignment="1">
      <alignment vertical="center"/>
    </xf>
    <xf numFmtId="4" fontId="20" fillId="0" borderId="0" xfId="0" applyNumberFormat="1" applyFont="1" applyAlignment="1">
      <alignment vertical="center" wrapText="1"/>
    </xf>
    <xf numFmtId="4" fontId="20" fillId="0" borderId="0" xfId="0" applyNumberFormat="1" applyFont="1"/>
    <xf numFmtId="4" fontId="19" fillId="0" borderId="1" xfId="0" applyNumberFormat="1" applyFont="1" applyBorder="1" applyAlignment="1">
      <alignment vertical="center"/>
    </xf>
    <xf numFmtId="4" fontId="14" fillId="3" borderId="1" xfId="0" applyNumberFormat="1" applyFont="1" applyFill="1" applyBorder="1" applyAlignment="1">
      <alignment vertical="center"/>
    </xf>
    <xf numFmtId="4" fontId="19" fillId="4" borderId="0" xfId="0" applyNumberFormat="1" applyFont="1" applyFill="1" applyBorder="1" applyAlignment="1">
      <alignment vertical="center"/>
    </xf>
    <xf numFmtId="4" fontId="19" fillId="5" borderId="1" xfId="0" applyNumberFormat="1" applyFont="1" applyFill="1" applyBorder="1" applyAlignment="1">
      <alignment vertical="center"/>
    </xf>
    <xf numFmtId="4" fontId="22" fillId="3" borderId="1" xfId="0" applyNumberFormat="1" applyFont="1" applyFill="1" applyBorder="1" applyAlignment="1">
      <alignment vertical="center"/>
    </xf>
    <xf numFmtId="4" fontId="13" fillId="3" borderId="1" xfId="0" applyNumberFormat="1" applyFont="1" applyFill="1" applyBorder="1" applyAlignment="1">
      <alignment vertical="center"/>
    </xf>
    <xf numFmtId="4" fontId="0" fillId="0" borderId="0" xfId="0" applyNumberFormat="1"/>
    <xf numFmtId="14" fontId="23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4" fontId="25" fillId="2" borderId="1" xfId="0" applyNumberFormat="1" applyFont="1" applyFill="1" applyBorder="1" applyAlignment="1">
      <alignment horizontal="center" vertical="center" wrapText="1"/>
    </xf>
    <xf numFmtId="4" fontId="24" fillId="0" borderId="0" xfId="0" applyNumberFormat="1" applyFont="1" applyBorder="1"/>
    <xf numFmtId="4" fontId="18" fillId="2" borderId="3" xfId="0" applyNumberFormat="1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vertical="center"/>
    </xf>
    <xf numFmtId="4" fontId="20" fillId="0" borderId="3" xfId="0" applyNumberFormat="1" applyFont="1" applyBorder="1" applyAlignment="1">
      <alignment vertical="center"/>
    </xf>
    <xf numFmtId="4" fontId="19" fillId="0" borderId="3" xfId="0" applyNumberFormat="1" applyFont="1" applyBorder="1" applyAlignment="1">
      <alignment vertical="center"/>
    </xf>
    <xf numFmtId="4" fontId="14" fillId="3" borderId="3" xfId="0" applyNumberFormat="1" applyFont="1" applyFill="1" applyBorder="1" applyAlignment="1">
      <alignment vertical="center"/>
    </xf>
    <xf numFmtId="4" fontId="19" fillId="5" borderId="3" xfId="0" applyNumberFormat="1" applyFont="1" applyFill="1" applyBorder="1" applyAlignment="1">
      <alignment vertical="center"/>
    </xf>
    <xf numFmtId="4" fontId="22" fillId="3" borderId="3" xfId="0" applyNumberFormat="1" applyFont="1" applyFill="1" applyBorder="1" applyAlignment="1">
      <alignment vertical="center"/>
    </xf>
    <xf numFmtId="4" fontId="13" fillId="3" borderId="3" xfId="0" applyNumberFormat="1" applyFont="1" applyFill="1" applyBorder="1" applyAlignment="1">
      <alignment vertical="center"/>
    </xf>
    <xf numFmtId="4" fontId="24" fillId="0" borderId="1" xfId="0" applyNumberFormat="1" applyFont="1" applyBorder="1"/>
    <xf numFmtId="4" fontId="24" fillId="6" borderId="1" xfId="0" applyNumberFormat="1" applyFont="1" applyFill="1" applyBorder="1"/>
    <xf numFmtId="4" fontId="26" fillId="7" borderId="1" xfId="0" applyNumberFormat="1" applyFont="1" applyFill="1" applyBorder="1"/>
    <xf numFmtId="4" fontId="24" fillId="8" borderId="1" xfId="0" applyNumberFormat="1" applyFont="1" applyFill="1" applyBorder="1"/>
    <xf numFmtId="4" fontId="24" fillId="9" borderId="1" xfId="0" applyNumberFormat="1" applyFont="1" applyFill="1" applyBorder="1"/>
    <xf numFmtId="4" fontId="24" fillId="0" borderId="2" xfId="0" applyNumberFormat="1" applyFont="1" applyBorder="1"/>
    <xf numFmtId="0" fontId="0" fillId="0" borderId="0" xfId="0" applyBorder="1"/>
    <xf numFmtId="4" fontId="24" fillId="0" borderId="5" xfId="0" applyNumberFormat="1" applyFont="1" applyBorder="1"/>
    <xf numFmtId="4" fontId="24" fillId="9" borderId="4" xfId="0" applyNumberFormat="1" applyFont="1" applyFill="1" applyBorder="1"/>
    <xf numFmtId="4" fontId="6" fillId="0" borderId="1" xfId="0" applyNumberFormat="1" applyFont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2" fontId="7" fillId="2" borderId="1" xfId="0" applyNumberFormat="1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vertical="center"/>
    </xf>
    <xf numFmtId="2" fontId="10" fillId="3" borderId="1" xfId="0" applyNumberFormat="1" applyFont="1" applyFill="1" applyBorder="1" applyAlignment="1">
      <alignment vertical="center"/>
    </xf>
    <xf numFmtId="4" fontId="14" fillId="3" borderId="1" xfId="0" applyNumberFormat="1" applyFont="1" applyFill="1" applyBorder="1" applyAlignment="1">
      <alignment vertical="center"/>
    </xf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24" fillId="0" borderId="1" xfId="0" applyFont="1" applyBorder="1"/>
    <xf numFmtId="0" fontId="24" fillId="0" borderId="6" xfId="0" applyFont="1" applyBorder="1"/>
    <xf numFmtId="4" fontId="19" fillId="0" borderId="1" xfId="0" applyNumberFormat="1" applyFont="1" applyFill="1" applyBorder="1" applyAlignment="1">
      <alignment vertical="center"/>
    </xf>
    <xf numFmtId="4" fontId="27" fillId="0" borderId="1" xfId="0" applyNumberFormat="1" applyFont="1" applyBorder="1"/>
    <xf numFmtId="4" fontId="14" fillId="3" borderId="4" xfId="0" applyNumberFormat="1" applyFont="1" applyFill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3"/>
  <sheetViews>
    <sheetView tabSelected="1" workbookViewId="0">
      <selection activeCell="E50" sqref="E50"/>
    </sheetView>
  </sheetViews>
  <sheetFormatPr defaultRowHeight="18.75" x14ac:dyDescent="0.3"/>
  <cols>
    <col min="1" max="1" width="7" customWidth="1"/>
    <col min="2" max="2" width="7.28515625" customWidth="1"/>
    <col min="3" max="3" width="66" customWidth="1"/>
    <col min="4" max="4" width="15.5703125" customWidth="1"/>
    <col min="5" max="5" width="14" customWidth="1"/>
    <col min="6" max="6" width="9.7109375" style="71" customWidth="1"/>
    <col min="7" max="7" width="10.5703125" customWidth="1"/>
  </cols>
  <sheetData>
    <row r="1" spans="1:13" ht="21" x14ac:dyDescent="0.3">
      <c r="A1" s="1"/>
      <c r="C1" s="44" t="s">
        <v>107</v>
      </c>
    </row>
    <row r="2" spans="1:13" ht="56.25" x14ac:dyDescent="0.25">
      <c r="A2" s="29"/>
      <c r="B2" s="30"/>
      <c r="C2" s="31" t="s">
        <v>0</v>
      </c>
      <c r="D2" s="46" t="s">
        <v>108</v>
      </c>
      <c r="E2" s="63" t="s">
        <v>109</v>
      </c>
      <c r="F2" s="61" t="s">
        <v>110</v>
      </c>
      <c r="G2" s="61" t="s">
        <v>106</v>
      </c>
    </row>
    <row r="3" spans="1:13" x14ac:dyDescent="0.25">
      <c r="A3" s="30" t="s">
        <v>1</v>
      </c>
      <c r="B3" s="30"/>
      <c r="C3" s="30" t="s">
        <v>2</v>
      </c>
      <c r="D3" s="47">
        <f>SUM(D4+D5)</f>
        <v>407000</v>
      </c>
      <c r="E3" s="47">
        <f>SUM(E4+E5)</f>
        <v>407000</v>
      </c>
      <c r="F3" s="47">
        <f>SUM(F4+F5)</f>
        <v>78.27</v>
      </c>
      <c r="G3" s="47">
        <v>100</v>
      </c>
    </row>
    <row r="4" spans="1:13" x14ac:dyDescent="0.3">
      <c r="A4" s="32"/>
      <c r="B4" s="32" t="s">
        <v>3</v>
      </c>
      <c r="C4" s="32" t="s">
        <v>4</v>
      </c>
      <c r="D4" s="45">
        <v>355000</v>
      </c>
      <c r="E4" s="45">
        <v>355000</v>
      </c>
      <c r="F4" s="71">
        <v>68.27</v>
      </c>
      <c r="G4" s="94">
        <v>100</v>
      </c>
    </row>
    <row r="5" spans="1:13" x14ac:dyDescent="0.3">
      <c r="A5" s="33"/>
      <c r="B5" s="32" t="s">
        <v>5</v>
      </c>
      <c r="C5" s="32" t="s">
        <v>6</v>
      </c>
      <c r="D5" s="48">
        <v>52000</v>
      </c>
      <c r="E5" s="65">
        <v>52000</v>
      </c>
      <c r="F5" s="71">
        <v>10</v>
      </c>
      <c r="G5" s="94">
        <v>100</v>
      </c>
    </row>
    <row r="6" spans="1:13" ht="37.5" x14ac:dyDescent="0.25">
      <c r="A6" s="30" t="s">
        <v>7</v>
      </c>
      <c r="B6" s="30"/>
      <c r="C6" s="30" t="s">
        <v>8</v>
      </c>
      <c r="D6" s="47">
        <v>15000</v>
      </c>
      <c r="E6" s="64">
        <v>50000</v>
      </c>
      <c r="F6" s="64">
        <v>9.6199999999999992</v>
      </c>
      <c r="G6" s="47">
        <v>333.33</v>
      </c>
    </row>
    <row r="7" spans="1:13" x14ac:dyDescent="0.25">
      <c r="A7" s="34" t="s">
        <v>9</v>
      </c>
      <c r="B7" s="34"/>
      <c r="C7" s="34" t="s">
        <v>10</v>
      </c>
      <c r="D7" s="47">
        <v>8000</v>
      </c>
      <c r="E7" s="64">
        <v>5000</v>
      </c>
      <c r="F7" s="64">
        <v>0.95</v>
      </c>
      <c r="G7" s="47">
        <v>62.5</v>
      </c>
      <c r="M7" s="91"/>
    </row>
    <row r="8" spans="1:13" x14ac:dyDescent="0.25">
      <c r="A8" s="34" t="s">
        <v>11</v>
      </c>
      <c r="B8" s="34"/>
      <c r="C8" s="34" t="s">
        <v>12</v>
      </c>
      <c r="D8" s="47">
        <v>0</v>
      </c>
      <c r="E8" s="64">
        <f>100/D12*D8</f>
        <v>0</v>
      </c>
      <c r="F8" s="64">
        <v>0</v>
      </c>
      <c r="G8" s="47">
        <v>0</v>
      </c>
    </row>
    <row r="9" spans="1:13" x14ac:dyDescent="0.25">
      <c r="A9" s="34" t="s">
        <v>13</v>
      </c>
      <c r="B9" s="35"/>
      <c r="C9" s="34" t="s">
        <v>14</v>
      </c>
      <c r="D9" s="49">
        <v>0</v>
      </c>
      <c r="E9" s="64">
        <f>100/D12*D9</f>
        <v>0</v>
      </c>
      <c r="F9" s="64">
        <v>0</v>
      </c>
      <c r="G9" s="47">
        <v>0</v>
      </c>
    </row>
    <row r="10" spans="1:13" x14ac:dyDescent="0.25">
      <c r="A10" s="34" t="s">
        <v>15</v>
      </c>
      <c r="B10" s="35"/>
      <c r="C10" s="34" t="s">
        <v>16</v>
      </c>
      <c r="D10" s="49">
        <v>95000</v>
      </c>
      <c r="E10" s="64">
        <v>57000</v>
      </c>
      <c r="F10" s="64">
        <v>9.6199999999999992</v>
      </c>
      <c r="G10" s="47">
        <v>52.63</v>
      </c>
    </row>
    <row r="11" spans="1:13" x14ac:dyDescent="0.25">
      <c r="A11" s="34" t="s">
        <v>17</v>
      </c>
      <c r="B11" s="34"/>
      <c r="C11" s="34" t="s">
        <v>18</v>
      </c>
      <c r="D11" s="47">
        <v>0</v>
      </c>
      <c r="E11" s="64">
        <v>8000</v>
      </c>
      <c r="F11" s="64">
        <v>1.54</v>
      </c>
      <c r="G11" s="47">
        <v>0</v>
      </c>
    </row>
    <row r="12" spans="1:13" x14ac:dyDescent="0.25">
      <c r="A12" s="97"/>
      <c r="B12" s="97"/>
      <c r="C12" s="22" t="s">
        <v>19</v>
      </c>
      <c r="D12" s="88">
        <f>D3+D6+D7+D8+D9+D10+D11</f>
        <v>525000</v>
      </c>
      <c r="E12" s="67">
        <f>E3+E6+E7+E8+E9+E10+E11</f>
        <v>527000</v>
      </c>
      <c r="F12" s="96">
        <v>99.05</v>
      </c>
      <c r="G12" s="96"/>
    </row>
    <row r="13" spans="1:13" x14ac:dyDescent="0.3">
      <c r="A13" s="36"/>
      <c r="B13" s="36"/>
      <c r="C13" s="36"/>
      <c r="D13" s="50"/>
      <c r="E13" s="50"/>
      <c r="F13" s="62"/>
      <c r="G13" s="77"/>
    </row>
    <row r="14" spans="1:13" x14ac:dyDescent="0.3">
      <c r="A14" s="2"/>
      <c r="B14" s="37"/>
      <c r="C14" s="37"/>
      <c r="D14" s="51"/>
      <c r="E14" s="51"/>
      <c r="F14" s="76"/>
      <c r="G14" s="77"/>
    </row>
    <row r="15" spans="1:13" ht="56.25" x14ac:dyDescent="0.25">
      <c r="A15" s="30"/>
      <c r="B15" s="30"/>
      <c r="C15" s="31" t="s">
        <v>20</v>
      </c>
      <c r="D15" s="46" t="s">
        <v>108</v>
      </c>
      <c r="E15" s="63" t="s">
        <v>109</v>
      </c>
      <c r="F15" s="61" t="s">
        <v>110</v>
      </c>
      <c r="G15" s="61" t="s">
        <v>106</v>
      </c>
      <c r="H15" s="77"/>
      <c r="I15" s="77"/>
      <c r="J15" s="77"/>
    </row>
    <row r="16" spans="1:13" x14ac:dyDescent="0.3">
      <c r="A16" s="30" t="s">
        <v>1</v>
      </c>
      <c r="B16" s="30"/>
      <c r="C16" s="30" t="s">
        <v>21</v>
      </c>
      <c r="D16" s="47"/>
      <c r="E16" s="47">
        <f>SUM(E17:E19)</f>
        <v>20000</v>
      </c>
      <c r="F16" s="72">
        <v>3.85</v>
      </c>
      <c r="G16" s="72">
        <v>0</v>
      </c>
    </row>
    <row r="17" spans="1:13" ht="56.25" x14ac:dyDescent="0.3">
      <c r="A17" s="38"/>
      <c r="B17" s="38" t="s">
        <v>3</v>
      </c>
      <c r="C17" s="38" t="s">
        <v>22</v>
      </c>
      <c r="D17" s="52">
        <v>0</v>
      </c>
      <c r="E17" s="66">
        <v>20000</v>
      </c>
      <c r="F17" s="71">
        <v>3.85</v>
      </c>
      <c r="G17" s="92">
        <v>0</v>
      </c>
      <c r="I17" s="77"/>
      <c r="L17" s="58"/>
    </row>
    <row r="18" spans="1:13" x14ac:dyDescent="0.3">
      <c r="A18" s="39"/>
      <c r="B18" s="38" t="s">
        <v>5</v>
      </c>
      <c r="C18" s="38" t="s">
        <v>23</v>
      </c>
      <c r="D18" s="52">
        <v>0</v>
      </c>
      <c r="E18" s="66">
        <f>100/D55*D18</f>
        <v>0</v>
      </c>
      <c r="G18" s="92"/>
    </row>
    <row r="19" spans="1:13" x14ac:dyDescent="0.3">
      <c r="A19" s="38"/>
      <c r="B19" s="38" t="s">
        <v>24</v>
      </c>
      <c r="C19" s="38" t="s">
        <v>25</v>
      </c>
      <c r="D19" s="52">
        <v>0</v>
      </c>
      <c r="E19" s="66">
        <f>100/D55*D19</f>
        <v>0</v>
      </c>
      <c r="G19" s="92"/>
    </row>
    <row r="20" spans="1:13" x14ac:dyDescent="0.3">
      <c r="A20" s="30" t="s">
        <v>26</v>
      </c>
      <c r="B20" s="30"/>
      <c r="C20" s="30" t="s">
        <v>27</v>
      </c>
      <c r="D20" s="47">
        <f>SUM(D21:D25)</f>
        <v>213000</v>
      </c>
      <c r="E20" s="47">
        <f>SUM(E21:E25)</f>
        <v>160000</v>
      </c>
      <c r="F20" s="47">
        <f>SUM(F21:F25)</f>
        <v>30.77</v>
      </c>
      <c r="G20" s="72">
        <v>75.12</v>
      </c>
      <c r="M20" s="77"/>
    </row>
    <row r="21" spans="1:13" ht="37.5" x14ac:dyDescent="0.3">
      <c r="A21" s="39"/>
      <c r="B21" s="38" t="s">
        <v>28</v>
      </c>
      <c r="C21" s="38" t="s">
        <v>29</v>
      </c>
      <c r="D21" s="52">
        <v>18000</v>
      </c>
      <c r="E21" s="66">
        <v>18000</v>
      </c>
      <c r="F21" s="71">
        <v>3.46</v>
      </c>
      <c r="G21" s="92">
        <v>100</v>
      </c>
    </row>
    <row r="22" spans="1:13" x14ac:dyDescent="0.3">
      <c r="A22" s="38"/>
      <c r="B22" s="38" t="s">
        <v>30</v>
      </c>
      <c r="C22" s="38" t="s">
        <v>31</v>
      </c>
      <c r="D22" s="52">
        <v>1000</v>
      </c>
      <c r="E22" s="66">
        <v>0</v>
      </c>
      <c r="F22" s="71">
        <v>0</v>
      </c>
      <c r="G22" s="92">
        <v>0</v>
      </c>
    </row>
    <row r="23" spans="1:13" x14ac:dyDescent="0.3">
      <c r="A23" s="38"/>
      <c r="B23" s="38" t="s">
        <v>32</v>
      </c>
      <c r="C23" s="38" t="s">
        <v>33</v>
      </c>
      <c r="D23" s="52">
        <v>194000</v>
      </c>
      <c r="E23" s="66">
        <v>142000</v>
      </c>
      <c r="F23" s="71">
        <v>27.31</v>
      </c>
      <c r="G23" s="92">
        <v>73.2</v>
      </c>
    </row>
    <row r="24" spans="1:13" x14ac:dyDescent="0.3">
      <c r="A24" s="38"/>
      <c r="B24" s="38" t="s">
        <v>34</v>
      </c>
      <c r="C24" s="38" t="s">
        <v>35</v>
      </c>
      <c r="D24" s="52">
        <v>0</v>
      </c>
      <c r="E24" s="66">
        <f>100/D55*D24</f>
        <v>0</v>
      </c>
      <c r="F24" s="71">
        <v>0</v>
      </c>
      <c r="G24" s="92">
        <v>0</v>
      </c>
    </row>
    <row r="25" spans="1:13" x14ac:dyDescent="0.3">
      <c r="A25" s="38"/>
      <c r="B25" s="38" t="s">
        <v>36</v>
      </c>
      <c r="C25" s="38" t="s">
        <v>37</v>
      </c>
      <c r="D25" s="52">
        <v>0</v>
      </c>
      <c r="E25" s="66">
        <f>100/D55*D25</f>
        <v>0</v>
      </c>
      <c r="F25" s="71">
        <v>0</v>
      </c>
      <c r="G25" s="92">
        <v>0</v>
      </c>
    </row>
    <row r="26" spans="1:13" x14ac:dyDescent="0.3">
      <c r="A26" s="30" t="s">
        <v>9</v>
      </c>
      <c r="B26" s="30"/>
      <c r="C26" s="30" t="s">
        <v>38</v>
      </c>
      <c r="D26" s="47">
        <f>SUM(D27:D38)</f>
        <v>151000</v>
      </c>
      <c r="E26" s="47">
        <f>SUM(E27:E38)</f>
        <v>155000</v>
      </c>
      <c r="F26" s="47">
        <f>SUM(F27:F38)</f>
        <v>29.419999999999998</v>
      </c>
      <c r="G26" s="72">
        <v>101.32</v>
      </c>
    </row>
    <row r="27" spans="1:13" x14ac:dyDescent="0.3">
      <c r="A27" s="40"/>
      <c r="B27" s="38" t="s">
        <v>39</v>
      </c>
      <c r="C27" s="38" t="s">
        <v>100</v>
      </c>
      <c r="D27" s="52">
        <v>0</v>
      </c>
      <c r="E27" s="66">
        <f>100/D55*D27</f>
        <v>0</v>
      </c>
      <c r="F27" s="71">
        <v>0</v>
      </c>
      <c r="G27" s="92">
        <v>0</v>
      </c>
    </row>
    <row r="28" spans="1:13" ht="37.5" x14ac:dyDescent="0.3">
      <c r="A28" s="38"/>
      <c r="B28" s="38" t="s">
        <v>40</v>
      </c>
      <c r="C28" s="38" t="s">
        <v>41</v>
      </c>
      <c r="D28" s="52">
        <v>0</v>
      </c>
      <c r="E28" s="66">
        <f>100/D55*D28</f>
        <v>0</v>
      </c>
      <c r="F28" s="71">
        <v>0</v>
      </c>
      <c r="G28" s="92">
        <v>0</v>
      </c>
    </row>
    <row r="29" spans="1:13" x14ac:dyDescent="0.3">
      <c r="A29" s="39"/>
      <c r="B29" s="38" t="s">
        <v>42</v>
      </c>
      <c r="C29" s="38" t="s">
        <v>43</v>
      </c>
      <c r="D29" s="52">
        <v>0</v>
      </c>
      <c r="E29" s="66">
        <f>100/D55*D29</f>
        <v>0</v>
      </c>
      <c r="F29" s="71">
        <v>0</v>
      </c>
      <c r="G29" s="92">
        <v>0</v>
      </c>
    </row>
    <row r="30" spans="1:13" x14ac:dyDescent="0.3">
      <c r="A30" s="59"/>
      <c r="B30" s="38" t="s">
        <v>44</v>
      </c>
      <c r="C30" s="38" t="s">
        <v>101</v>
      </c>
      <c r="D30" s="52">
        <v>17000</v>
      </c>
      <c r="E30" s="66">
        <v>18000</v>
      </c>
      <c r="F30" s="71">
        <v>3.46</v>
      </c>
      <c r="G30" s="92">
        <v>105.88</v>
      </c>
    </row>
    <row r="31" spans="1:13" x14ac:dyDescent="0.3">
      <c r="A31" s="59"/>
      <c r="B31" s="38"/>
      <c r="C31" s="38" t="s">
        <v>102</v>
      </c>
      <c r="D31" s="52">
        <v>0</v>
      </c>
      <c r="E31" s="66">
        <f>100/D55*D31</f>
        <v>0</v>
      </c>
      <c r="F31" s="71">
        <v>0</v>
      </c>
      <c r="G31" s="92">
        <v>0</v>
      </c>
    </row>
    <row r="32" spans="1:13" x14ac:dyDescent="0.3">
      <c r="A32" s="40"/>
      <c r="B32" s="38" t="s">
        <v>46</v>
      </c>
      <c r="C32" s="38" t="s">
        <v>47</v>
      </c>
      <c r="D32" s="52">
        <v>15000</v>
      </c>
      <c r="E32" s="66">
        <v>17000</v>
      </c>
      <c r="F32" s="71">
        <v>3.27</v>
      </c>
      <c r="G32" s="92">
        <v>113.33</v>
      </c>
    </row>
    <row r="33" spans="1:7" x14ac:dyDescent="0.3">
      <c r="A33" s="39"/>
      <c r="B33" s="38" t="s">
        <v>48</v>
      </c>
      <c r="C33" s="38" t="s">
        <v>49</v>
      </c>
      <c r="D33" s="52">
        <v>3000</v>
      </c>
      <c r="E33" s="66">
        <v>3000</v>
      </c>
      <c r="F33" s="71">
        <v>0.57999999999999996</v>
      </c>
      <c r="G33" s="92">
        <v>100</v>
      </c>
    </row>
    <row r="34" spans="1:7" x14ac:dyDescent="0.3">
      <c r="A34" s="39"/>
      <c r="B34" s="38" t="s">
        <v>50</v>
      </c>
      <c r="C34" s="38" t="s">
        <v>51</v>
      </c>
      <c r="D34" s="52">
        <v>15000</v>
      </c>
      <c r="E34" s="66">
        <v>10000</v>
      </c>
      <c r="F34" s="71">
        <v>1.92</v>
      </c>
      <c r="G34" s="92">
        <v>66.67</v>
      </c>
    </row>
    <row r="35" spans="1:7" x14ac:dyDescent="0.3">
      <c r="A35" s="39"/>
      <c r="B35" s="38" t="s">
        <v>52</v>
      </c>
      <c r="C35" s="38" t="s">
        <v>53</v>
      </c>
      <c r="D35" s="52">
        <v>11000</v>
      </c>
      <c r="E35" s="66">
        <v>8000</v>
      </c>
      <c r="F35" s="71">
        <v>1.54</v>
      </c>
      <c r="G35" s="92">
        <v>72.73</v>
      </c>
    </row>
    <row r="36" spans="1:7" x14ac:dyDescent="0.3">
      <c r="A36" s="39"/>
      <c r="B36" s="38" t="s">
        <v>54</v>
      </c>
      <c r="C36" s="38" t="s">
        <v>55</v>
      </c>
      <c r="D36" s="52">
        <v>1000</v>
      </c>
      <c r="E36" s="66">
        <v>1000</v>
      </c>
      <c r="F36" s="71">
        <v>0.19</v>
      </c>
      <c r="G36" s="92">
        <v>100</v>
      </c>
    </row>
    <row r="37" spans="1:7" x14ac:dyDescent="0.3">
      <c r="A37" s="39"/>
      <c r="B37" s="38" t="s">
        <v>56</v>
      </c>
      <c r="C37" s="38" t="s">
        <v>57</v>
      </c>
      <c r="D37" s="52">
        <v>79000</v>
      </c>
      <c r="E37" s="66">
        <v>97000</v>
      </c>
      <c r="F37" s="71">
        <v>18.27</v>
      </c>
      <c r="G37" s="92">
        <v>120.25</v>
      </c>
    </row>
    <row r="38" spans="1:7" x14ac:dyDescent="0.3">
      <c r="A38" s="60"/>
      <c r="B38" s="38"/>
      <c r="C38" s="38" t="s">
        <v>103</v>
      </c>
      <c r="D38" s="52">
        <v>10000</v>
      </c>
      <c r="E38" s="66">
        <v>1000</v>
      </c>
      <c r="F38" s="71">
        <v>0.19</v>
      </c>
      <c r="G38" s="95">
        <v>10</v>
      </c>
    </row>
    <row r="39" spans="1:7" x14ac:dyDescent="0.3">
      <c r="A39" s="30" t="s">
        <v>11</v>
      </c>
      <c r="B39" s="30"/>
      <c r="C39" s="30" t="s">
        <v>58</v>
      </c>
      <c r="D39" s="47">
        <f>SUM(D40:D44)</f>
        <v>12000</v>
      </c>
      <c r="E39" s="47">
        <f>SUM(E40:E44)</f>
        <v>17000</v>
      </c>
      <c r="F39" s="47">
        <f>SUM(F40:F47)</f>
        <v>3.27</v>
      </c>
      <c r="G39" s="72">
        <v>141.66999999999999</v>
      </c>
    </row>
    <row r="40" spans="1:7" x14ac:dyDescent="0.3">
      <c r="A40" s="38"/>
      <c r="B40" s="38" t="s">
        <v>59</v>
      </c>
      <c r="C40" s="38" t="s">
        <v>60</v>
      </c>
      <c r="D40" s="52">
        <v>0</v>
      </c>
      <c r="E40" s="66">
        <f>100/D55*D40</f>
        <v>0</v>
      </c>
      <c r="F40" s="71">
        <v>0</v>
      </c>
      <c r="G40" s="92">
        <v>0</v>
      </c>
    </row>
    <row r="41" spans="1:7" x14ac:dyDescent="0.3">
      <c r="A41" s="38"/>
      <c r="B41" s="38" t="s">
        <v>61</v>
      </c>
      <c r="C41" s="38" t="s">
        <v>62</v>
      </c>
      <c r="D41" s="52">
        <v>1000</v>
      </c>
      <c r="E41" s="66">
        <v>1000</v>
      </c>
      <c r="F41" s="71">
        <v>0.19</v>
      </c>
      <c r="G41" s="92">
        <v>100</v>
      </c>
    </row>
    <row r="42" spans="1:7" x14ac:dyDescent="0.3">
      <c r="A42" s="38"/>
      <c r="B42" s="38" t="s">
        <v>63</v>
      </c>
      <c r="C42" s="38" t="s">
        <v>64</v>
      </c>
      <c r="D42" s="52">
        <v>0</v>
      </c>
      <c r="E42" s="66">
        <f>100/D55*D42</f>
        <v>0</v>
      </c>
      <c r="F42" s="71">
        <v>0</v>
      </c>
      <c r="G42" s="92">
        <v>0</v>
      </c>
    </row>
    <row r="43" spans="1:7" x14ac:dyDescent="0.3">
      <c r="A43" s="39"/>
      <c r="B43" s="38" t="s">
        <v>65</v>
      </c>
      <c r="C43" s="38" t="s">
        <v>66</v>
      </c>
      <c r="D43" s="52">
        <v>1000</v>
      </c>
      <c r="E43" s="66">
        <v>1000</v>
      </c>
      <c r="F43" s="71">
        <v>0.19</v>
      </c>
      <c r="G43" s="92">
        <v>100</v>
      </c>
    </row>
    <row r="44" spans="1:7" x14ac:dyDescent="0.3">
      <c r="A44" s="40"/>
      <c r="B44" s="38" t="s">
        <v>67</v>
      </c>
      <c r="C44" s="38" t="s">
        <v>68</v>
      </c>
      <c r="D44" s="52">
        <v>10000</v>
      </c>
      <c r="E44" s="66">
        <v>15000</v>
      </c>
      <c r="F44" s="71">
        <v>2.89</v>
      </c>
      <c r="G44" s="93">
        <v>150</v>
      </c>
    </row>
    <row r="45" spans="1:7" x14ac:dyDescent="0.3">
      <c r="A45" s="30" t="s">
        <v>13</v>
      </c>
      <c r="B45" s="30"/>
      <c r="C45" s="30" t="s">
        <v>69</v>
      </c>
      <c r="D45" s="47">
        <f>SUM(D46:D47)</f>
        <v>0</v>
      </c>
      <c r="E45" s="64">
        <v>0</v>
      </c>
      <c r="F45" s="72">
        <v>0</v>
      </c>
      <c r="G45" s="72">
        <v>0</v>
      </c>
    </row>
    <row r="46" spans="1:7" x14ac:dyDescent="0.3">
      <c r="A46" s="38"/>
      <c r="B46" s="38" t="s">
        <v>70</v>
      </c>
      <c r="C46" s="38" t="s">
        <v>71</v>
      </c>
      <c r="D46" s="52">
        <v>0</v>
      </c>
      <c r="E46" s="66">
        <f>100/D55*D46</f>
        <v>0</v>
      </c>
      <c r="F46" s="71">
        <v>0</v>
      </c>
      <c r="G46" s="92">
        <v>0</v>
      </c>
    </row>
    <row r="47" spans="1:7" x14ac:dyDescent="0.3">
      <c r="A47" s="38"/>
      <c r="B47" s="38" t="s">
        <v>72</v>
      </c>
      <c r="C47" s="38" t="s">
        <v>73</v>
      </c>
      <c r="D47" s="52">
        <v>0</v>
      </c>
      <c r="E47" s="66">
        <f>100/D55*D47</f>
        <v>0</v>
      </c>
      <c r="F47" s="71">
        <v>0</v>
      </c>
      <c r="G47" s="92">
        <v>0</v>
      </c>
    </row>
    <row r="48" spans="1:7" x14ac:dyDescent="0.3">
      <c r="A48" s="30" t="s">
        <v>15</v>
      </c>
      <c r="B48" s="30"/>
      <c r="C48" s="30" t="s">
        <v>74</v>
      </c>
      <c r="D48" s="47">
        <f>SUM(D49:D52)</f>
        <v>139000</v>
      </c>
      <c r="E48" s="47">
        <f>SUM(E49:E52)</f>
        <v>165000</v>
      </c>
      <c r="F48" s="47">
        <f>SUM(F49:F52)</f>
        <v>30.77</v>
      </c>
      <c r="G48" s="72">
        <v>115.11</v>
      </c>
    </row>
    <row r="49" spans="1:7" x14ac:dyDescent="0.3">
      <c r="A49" s="38"/>
      <c r="B49" s="38" t="s">
        <v>75</v>
      </c>
      <c r="C49" s="38" t="s">
        <v>76</v>
      </c>
      <c r="D49" s="52">
        <v>117000</v>
      </c>
      <c r="E49" s="66">
        <v>150000</v>
      </c>
      <c r="F49" s="71">
        <v>27.89</v>
      </c>
      <c r="G49" s="92">
        <v>123.93</v>
      </c>
    </row>
    <row r="50" spans="1:7" x14ac:dyDescent="0.3">
      <c r="A50" s="38"/>
      <c r="B50" s="38" t="s">
        <v>77</v>
      </c>
      <c r="C50" s="38" t="s">
        <v>78</v>
      </c>
      <c r="D50" s="52">
        <v>20000</v>
      </c>
      <c r="E50" s="66">
        <v>13000</v>
      </c>
      <c r="F50" s="71">
        <v>2.5</v>
      </c>
      <c r="G50" s="92">
        <v>65</v>
      </c>
    </row>
    <row r="51" spans="1:7" x14ac:dyDescent="0.3">
      <c r="A51" s="39"/>
      <c r="B51" s="38" t="s">
        <v>79</v>
      </c>
      <c r="C51" s="38" t="s">
        <v>80</v>
      </c>
      <c r="D51" s="52">
        <v>2000</v>
      </c>
      <c r="E51" s="66">
        <v>2000</v>
      </c>
      <c r="F51" s="71">
        <v>0.38</v>
      </c>
      <c r="G51" s="92">
        <v>100</v>
      </c>
    </row>
    <row r="52" spans="1:7" x14ac:dyDescent="0.3">
      <c r="A52" s="39"/>
      <c r="B52" s="38" t="s">
        <v>81</v>
      </c>
      <c r="C52" s="38" t="s">
        <v>82</v>
      </c>
      <c r="D52" s="52"/>
      <c r="E52" s="66">
        <f>100/D55*D52</f>
        <v>0</v>
      </c>
      <c r="G52" s="92"/>
    </row>
    <row r="53" spans="1:7" x14ac:dyDescent="0.3">
      <c r="A53" s="30" t="s">
        <v>17</v>
      </c>
      <c r="B53" s="30"/>
      <c r="C53" s="30" t="s">
        <v>83</v>
      </c>
      <c r="D53" s="47">
        <v>10000</v>
      </c>
      <c r="E53" s="64">
        <v>10000</v>
      </c>
      <c r="F53" s="72">
        <v>1.92</v>
      </c>
      <c r="G53" s="72">
        <v>100</v>
      </c>
    </row>
    <row r="54" spans="1:7" ht="37.5" x14ac:dyDescent="0.3">
      <c r="A54" s="30" t="s">
        <v>84</v>
      </c>
      <c r="B54" s="30"/>
      <c r="C54" s="30" t="s">
        <v>85</v>
      </c>
      <c r="D54" s="47"/>
      <c r="E54" s="64"/>
      <c r="F54" s="72"/>
      <c r="G54" s="92"/>
    </row>
    <row r="55" spans="1:7" x14ac:dyDescent="0.3">
      <c r="A55" s="97"/>
      <c r="B55" s="97"/>
      <c r="C55" s="22" t="s">
        <v>86</v>
      </c>
      <c r="D55" s="53">
        <f>SUM(D20+D26+D39+D48+D53)</f>
        <v>525000</v>
      </c>
      <c r="E55" s="88">
        <f>SUM(E16+E20+E26+E39+E48+E53)</f>
        <v>527000</v>
      </c>
      <c r="F55" s="73"/>
      <c r="G55" s="73">
        <v>99.05</v>
      </c>
    </row>
    <row r="56" spans="1:7" x14ac:dyDescent="0.3">
      <c r="A56" s="98"/>
      <c r="B56" s="98"/>
      <c r="C56" s="42"/>
      <c r="D56" s="54"/>
      <c r="E56" s="54"/>
      <c r="F56" s="78"/>
      <c r="G56" s="90"/>
    </row>
    <row r="57" spans="1:7" x14ac:dyDescent="0.3">
      <c r="A57" s="39"/>
      <c r="B57" s="39"/>
      <c r="C57" s="40"/>
      <c r="D57" s="52"/>
      <c r="E57" s="66"/>
      <c r="G57" s="89"/>
    </row>
    <row r="58" spans="1:7" x14ac:dyDescent="0.3">
      <c r="A58" s="43" t="s">
        <v>87</v>
      </c>
      <c r="B58" s="43"/>
      <c r="C58" s="43" t="s">
        <v>88</v>
      </c>
      <c r="D58" s="55"/>
      <c r="E58" s="68"/>
      <c r="F58" s="74"/>
      <c r="G58" s="74"/>
    </row>
    <row r="59" spans="1:7" ht="37.5" x14ac:dyDescent="0.3">
      <c r="A59" s="38"/>
      <c r="B59" s="38"/>
      <c r="C59" s="38" t="s">
        <v>89</v>
      </c>
      <c r="D59" s="52"/>
      <c r="E59" s="66"/>
      <c r="G59" s="89"/>
    </row>
    <row r="60" spans="1:7" x14ac:dyDescent="0.3">
      <c r="A60" s="38"/>
      <c r="B60" s="38"/>
      <c r="C60" s="38" t="s">
        <v>90</v>
      </c>
      <c r="D60" s="52"/>
      <c r="E60" s="66"/>
      <c r="G60" s="89"/>
    </row>
    <row r="61" spans="1:7" x14ac:dyDescent="0.3">
      <c r="A61" s="41"/>
      <c r="B61" s="41"/>
      <c r="C61" s="22" t="s">
        <v>91</v>
      </c>
      <c r="D61" s="56"/>
      <c r="E61" s="69"/>
      <c r="F61" s="75"/>
      <c r="G61" s="75">
        <f t="shared" ref="F61:G63" si="0">SUM(E61*7.5345)</f>
        <v>0</v>
      </c>
    </row>
    <row r="62" spans="1:7" x14ac:dyDescent="0.3">
      <c r="A62" s="39"/>
      <c r="B62" s="39"/>
      <c r="C62" s="40"/>
      <c r="D62" s="52"/>
      <c r="E62" s="66"/>
      <c r="G62" s="90"/>
    </row>
    <row r="63" spans="1:7" x14ac:dyDescent="0.3">
      <c r="A63" s="99" t="s">
        <v>92</v>
      </c>
      <c r="B63" s="99"/>
      <c r="C63" s="22" t="s">
        <v>93</v>
      </c>
      <c r="D63" s="57"/>
      <c r="E63" s="70"/>
      <c r="F63" s="79">
        <f t="shared" si="0"/>
        <v>0</v>
      </c>
      <c r="G63" s="79">
        <f t="shared" si="0"/>
        <v>0</v>
      </c>
    </row>
    <row r="64" spans="1:7" x14ac:dyDescent="0.3">
      <c r="A64" s="3"/>
      <c r="D64" s="58"/>
      <c r="E64" s="58"/>
      <c r="F64" s="62"/>
    </row>
    <row r="65" spans="4:11" x14ac:dyDescent="0.3">
      <c r="D65" s="58"/>
      <c r="E65" s="58"/>
      <c r="F65" s="62"/>
    </row>
    <row r="66" spans="4:11" x14ac:dyDescent="0.3">
      <c r="F66" s="62"/>
    </row>
    <row r="67" spans="4:11" x14ac:dyDescent="0.3">
      <c r="F67" s="62"/>
    </row>
    <row r="68" spans="4:11" x14ac:dyDescent="0.3">
      <c r="F68" s="62"/>
    </row>
    <row r="69" spans="4:11" x14ac:dyDescent="0.3">
      <c r="F69" s="62"/>
      <c r="K69" s="77"/>
    </row>
    <row r="70" spans="4:11" x14ac:dyDescent="0.3">
      <c r="F70" s="62"/>
    </row>
    <row r="71" spans="4:11" x14ac:dyDescent="0.3">
      <c r="F71" s="62"/>
    </row>
    <row r="72" spans="4:11" x14ac:dyDescent="0.3">
      <c r="F72" s="62"/>
    </row>
    <row r="73" spans="4:11" x14ac:dyDescent="0.3">
      <c r="F73" s="62"/>
    </row>
    <row r="74" spans="4:11" x14ac:dyDescent="0.3">
      <c r="F74" s="62"/>
    </row>
    <row r="75" spans="4:11" x14ac:dyDescent="0.3">
      <c r="F75" s="62"/>
    </row>
    <row r="76" spans="4:11" x14ac:dyDescent="0.3">
      <c r="F76" s="62"/>
    </row>
    <row r="77" spans="4:11" x14ac:dyDescent="0.3">
      <c r="F77" s="62"/>
    </row>
    <row r="78" spans="4:11" x14ac:dyDescent="0.3">
      <c r="F78" s="62"/>
    </row>
    <row r="79" spans="4:11" x14ac:dyDescent="0.3">
      <c r="F79" s="62"/>
    </row>
    <row r="80" spans="4:11" x14ac:dyDescent="0.3">
      <c r="F80" s="62"/>
    </row>
    <row r="81" spans="6:6" x14ac:dyDescent="0.3">
      <c r="F81" s="62"/>
    </row>
    <row r="82" spans="6:6" x14ac:dyDescent="0.3">
      <c r="F82" s="62"/>
    </row>
    <row r="83" spans="6:6" x14ac:dyDescent="0.3">
      <c r="F83" s="62"/>
    </row>
    <row r="84" spans="6:6" x14ac:dyDescent="0.3">
      <c r="F84" s="62"/>
    </row>
    <row r="85" spans="6:6" x14ac:dyDescent="0.3">
      <c r="F85" s="62"/>
    </row>
    <row r="86" spans="6:6" x14ac:dyDescent="0.3">
      <c r="F86" s="62"/>
    </row>
    <row r="87" spans="6:6" x14ac:dyDescent="0.3">
      <c r="F87" s="62"/>
    </row>
    <row r="88" spans="6:6" x14ac:dyDescent="0.3">
      <c r="F88" s="62"/>
    </row>
    <row r="89" spans="6:6" x14ac:dyDescent="0.3">
      <c r="F89" s="62"/>
    </row>
    <row r="90" spans="6:6" x14ac:dyDescent="0.3">
      <c r="F90" s="62"/>
    </row>
    <row r="91" spans="6:6" x14ac:dyDescent="0.3">
      <c r="F91" s="62"/>
    </row>
    <row r="92" spans="6:6" x14ac:dyDescent="0.3">
      <c r="F92" s="62"/>
    </row>
    <row r="93" spans="6:6" x14ac:dyDescent="0.3">
      <c r="F93" s="62"/>
    </row>
    <row r="94" spans="6:6" x14ac:dyDescent="0.3">
      <c r="F94" s="62"/>
    </row>
    <row r="95" spans="6:6" x14ac:dyDescent="0.3">
      <c r="F95" s="62"/>
    </row>
    <row r="96" spans="6:6" x14ac:dyDescent="0.3">
      <c r="F96" s="62"/>
    </row>
    <row r="97" spans="6:6" x14ac:dyDescent="0.3">
      <c r="F97" s="62"/>
    </row>
    <row r="98" spans="6:6" x14ac:dyDescent="0.3">
      <c r="F98" s="62"/>
    </row>
    <row r="99" spans="6:6" x14ac:dyDescent="0.3">
      <c r="F99" s="62"/>
    </row>
    <row r="100" spans="6:6" x14ac:dyDescent="0.3">
      <c r="F100" s="62"/>
    </row>
    <row r="101" spans="6:6" x14ac:dyDescent="0.3">
      <c r="F101" s="62"/>
    </row>
    <row r="102" spans="6:6" x14ac:dyDescent="0.3">
      <c r="F102" s="62"/>
    </row>
    <row r="103" spans="6:6" x14ac:dyDescent="0.3">
      <c r="F103" s="62"/>
    </row>
    <row r="104" spans="6:6" x14ac:dyDescent="0.3">
      <c r="F104" s="62"/>
    </row>
    <row r="105" spans="6:6" x14ac:dyDescent="0.3">
      <c r="F105" s="62"/>
    </row>
    <row r="106" spans="6:6" x14ac:dyDescent="0.3">
      <c r="F106" s="62"/>
    </row>
    <row r="107" spans="6:6" x14ac:dyDescent="0.3">
      <c r="F107" s="62"/>
    </row>
    <row r="108" spans="6:6" x14ac:dyDescent="0.3">
      <c r="F108" s="62"/>
    </row>
    <row r="109" spans="6:6" x14ac:dyDescent="0.3">
      <c r="F109" s="62"/>
    </row>
    <row r="110" spans="6:6" x14ac:dyDescent="0.3">
      <c r="F110" s="62"/>
    </row>
    <row r="111" spans="6:6" x14ac:dyDescent="0.3">
      <c r="F111" s="62"/>
    </row>
    <row r="112" spans="6:6" x14ac:dyDescent="0.3">
      <c r="F112" s="62"/>
    </row>
    <row r="113" spans="6:6" x14ac:dyDescent="0.3">
      <c r="F113" s="62"/>
    </row>
    <row r="114" spans="6:6" x14ac:dyDescent="0.3">
      <c r="F114" s="62"/>
    </row>
    <row r="115" spans="6:6" x14ac:dyDescent="0.3">
      <c r="F115" s="62"/>
    </row>
    <row r="116" spans="6:6" x14ac:dyDescent="0.3">
      <c r="F116" s="62"/>
    </row>
    <row r="117" spans="6:6" x14ac:dyDescent="0.3">
      <c r="F117" s="62"/>
    </row>
    <row r="118" spans="6:6" x14ac:dyDescent="0.3">
      <c r="F118" s="62"/>
    </row>
    <row r="119" spans="6:6" x14ac:dyDescent="0.3">
      <c r="F119" s="62"/>
    </row>
    <row r="120" spans="6:6" x14ac:dyDescent="0.3">
      <c r="F120" s="62"/>
    </row>
    <row r="121" spans="6:6" x14ac:dyDescent="0.3">
      <c r="F121" s="62"/>
    </row>
    <row r="122" spans="6:6" x14ac:dyDescent="0.3">
      <c r="F122" s="62"/>
    </row>
    <row r="123" spans="6:6" x14ac:dyDescent="0.3">
      <c r="F123" s="62"/>
    </row>
    <row r="124" spans="6:6" x14ac:dyDescent="0.3">
      <c r="F124" s="62"/>
    </row>
    <row r="125" spans="6:6" x14ac:dyDescent="0.3">
      <c r="F125" s="62"/>
    </row>
    <row r="126" spans="6:6" x14ac:dyDescent="0.3">
      <c r="F126" s="62"/>
    </row>
    <row r="127" spans="6:6" x14ac:dyDescent="0.3">
      <c r="F127" s="62"/>
    </row>
    <row r="128" spans="6:6" x14ac:dyDescent="0.3">
      <c r="F128" s="62"/>
    </row>
    <row r="129" spans="6:6" x14ac:dyDescent="0.3">
      <c r="F129" s="62"/>
    </row>
    <row r="130" spans="6:6" x14ac:dyDescent="0.3">
      <c r="F130" s="62"/>
    </row>
    <row r="131" spans="6:6" x14ac:dyDescent="0.3">
      <c r="F131" s="62"/>
    </row>
    <row r="132" spans="6:6" x14ac:dyDescent="0.3">
      <c r="F132" s="62"/>
    </row>
    <row r="133" spans="6:6" x14ac:dyDescent="0.3">
      <c r="F133" s="62"/>
    </row>
    <row r="134" spans="6:6" x14ac:dyDescent="0.3">
      <c r="F134" s="62"/>
    </row>
    <row r="135" spans="6:6" x14ac:dyDescent="0.3">
      <c r="F135" s="62"/>
    </row>
    <row r="136" spans="6:6" x14ac:dyDescent="0.3">
      <c r="F136" s="62"/>
    </row>
    <row r="137" spans="6:6" x14ac:dyDescent="0.3">
      <c r="F137" s="62"/>
    </row>
    <row r="138" spans="6:6" x14ac:dyDescent="0.3">
      <c r="F138" s="62"/>
    </row>
    <row r="139" spans="6:6" x14ac:dyDescent="0.3">
      <c r="F139" s="62"/>
    </row>
    <row r="140" spans="6:6" x14ac:dyDescent="0.3">
      <c r="F140" s="62"/>
    </row>
    <row r="141" spans="6:6" x14ac:dyDescent="0.3">
      <c r="F141" s="62"/>
    </row>
    <row r="142" spans="6:6" x14ac:dyDescent="0.3">
      <c r="F142" s="62"/>
    </row>
    <row r="143" spans="6:6" x14ac:dyDescent="0.3">
      <c r="F143" s="62"/>
    </row>
    <row r="144" spans="6:6" x14ac:dyDescent="0.3">
      <c r="F144" s="62"/>
    </row>
    <row r="145" spans="6:6" x14ac:dyDescent="0.3">
      <c r="F145" s="62"/>
    </row>
    <row r="146" spans="6:6" x14ac:dyDescent="0.3">
      <c r="F146" s="62"/>
    </row>
    <row r="147" spans="6:6" x14ac:dyDescent="0.3">
      <c r="F147" s="62"/>
    </row>
    <row r="148" spans="6:6" x14ac:dyDescent="0.3">
      <c r="F148" s="62"/>
    </row>
    <row r="149" spans="6:6" x14ac:dyDescent="0.3">
      <c r="F149" s="62"/>
    </row>
    <row r="150" spans="6:6" x14ac:dyDescent="0.3">
      <c r="F150" s="62"/>
    </row>
    <row r="151" spans="6:6" x14ac:dyDescent="0.3">
      <c r="F151" s="62"/>
    </row>
    <row r="152" spans="6:6" x14ac:dyDescent="0.3">
      <c r="F152" s="62"/>
    </row>
    <row r="153" spans="6:6" x14ac:dyDescent="0.3">
      <c r="F153" s="62"/>
    </row>
    <row r="154" spans="6:6" x14ac:dyDescent="0.3">
      <c r="F154" s="62"/>
    </row>
    <row r="155" spans="6:6" x14ac:dyDescent="0.3">
      <c r="F155" s="62"/>
    </row>
    <row r="156" spans="6:6" x14ac:dyDescent="0.3">
      <c r="F156" s="62"/>
    </row>
    <row r="157" spans="6:6" x14ac:dyDescent="0.3">
      <c r="F157" s="62"/>
    </row>
    <row r="158" spans="6:6" x14ac:dyDescent="0.3">
      <c r="F158" s="62"/>
    </row>
    <row r="159" spans="6:6" x14ac:dyDescent="0.3">
      <c r="F159" s="62"/>
    </row>
    <row r="160" spans="6:6" x14ac:dyDescent="0.3">
      <c r="F160" s="62"/>
    </row>
    <row r="161" spans="6:6" x14ac:dyDescent="0.3">
      <c r="F161" s="62"/>
    </row>
    <row r="162" spans="6:6" x14ac:dyDescent="0.3">
      <c r="F162" s="62"/>
    </row>
    <row r="163" spans="6:6" x14ac:dyDescent="0.3">
      <c r="F163" s="62"/>
    </row>
    <row r="164" spans="6:6" x14ac:dyDescent="0.3">
      <c r="F164" s="62"/>
    </row>
    <row r="165" spans="6:6" x14ac:dyDescent="0.3">
      <c r="F165" s="62"/>
    </row>
    <row r="166" spans="6:6" x14ac:dyDescent="0.3">
      <c r="F166" s="62"/>
    </row>
    <row r="167" spans="6:6" x14ac:dyDescent="0.3">
      <c r="F167" s="62"/>
    </row>
    <row r="168" spans="6:6" x14ac:dyDescent="0.3">
      <c r="F168" s="62"/>
    </row>
    <row r="169" spans="6:6" x14ac:dyDescent="0.3">
      <c r="F169" s="62"/>
    </row>
    <row r="170" spans="6:6" x14ac:dyDescent="0.3">
      <c r="F170" s="62"/>
    </row>
    <row r="171" spans="6:6" x14ac:dyDescent="0.3">
      <c r="F171" s="62"/>
    </row>
    <row r="172" spans="6:6" x14ac:dyDescent="0.3">
      <c r="F172" s="62"/>
    </row>
    <row r="173" spans="6:6" x14ac:dyDescent="0.3">
      <c r="F173" s="62"/>
    </row>
    <row r="174" spans="6:6" x14ac:dyDescent="0.3">
      <c r="F174" s="62"/>
    </row>
    <row r="175" spans="6:6" x14ac:dyDescent="0.3">
      <c r="F175" s="62"/>
    </row>
    <row r="176" spans="6:6" x14ac:dyDescent="0.3">
      <c r="F176" s="62"/>
    </row>
    <row r="177" spans="6:6" x14ac:dyDescent="0.3">
      <c r="F177" s="62"/>
    </row>
    <row r="178" spans="6:6" x14ac:dyDescent="0.3">
      <c r="F178" s="62"/>
    </row>
    <row r="179" spans="6:6" x14ac:dyDescent="0.3">
      <c r="F179" s="62"/>
    </row>
    <row r="180" spans="6:6" x14ac:dyDescent="0.3">
      <c r="F180" s="62"/>
    </row>
    <row r="181" spans="6:6" x14ac:dyDescent="0.3">
      <c r="F181" s="62"/>
    </row>
    <row r="182" spans="6:6" x14ac:dyDescent="0.3">
      <c r="F182" s="62"/>
    </row>
    <row r="183" spans="6:6" x14ac:dyDescent="0.3">
      <c r="F183" s="62"/>
    </row>
    <row r="184" spans="6:6" x14ac:dyDescent="0.3">
      <c r="F184" s="62"/>
    </row>
    <row r="185" spans="6:6" x14ac:dyDescent="0.3">
      <c r="F185" s="62"/>
    </row>
    <row r="186" spans="6:6" x14ac:dyDescent="0.3">
      <c r="F186" s="62"/>
    </row>
    <row r="187" spans="6:6" x14ac:dyDescent="0.3">
      <c r="F187" s="62"/>
    </row>
    <row r="188" spans="6:6" x14ac:dyDescent="0.3">
      <c r="F188" s="62"/>
    </row>
    <row r="189" spans="6:6" x14ac:dyDescent="0.3">
      <c r="F189" s="62"/>
    </row>
    <row r="190" spans="6:6" x14ac:dyDescent="0.3">
      <c r="F190" s="62"/>
    </row>
    <row r="191" spans="6:6" x14ac:dyDescent="0.3">
      <c r="F191" s="62"/>
    </row>
    <row r="192" spans="6:6" x14ac:dyDescent="0.3">
      <c r="F192" s="62"/>
    </row>
    <row r="193" spans="6:6" x14ac:dyDescent="0.3">
      <c r="F193" s="62"/>
    </row>
    <row r="194" spans="6:6" x14ac:dyDescent="0.3">
      <c r="F194" s="62"/>
    </row>
    <row r="195" spans="6:6" x14ac:dyDescent="0.3">
      <c r="F195" s="62"/>
    </row>
    <row r="196" spans="6:6" x14ac:dyDescent="0.3">
      <c r="F196" s="62"/>
    </row>
    <row r="197" spans="6:6" x14ac:dyDescent="0.3">
      <c r="F197" s="62"/>
    </row>
    <row r="198" spans="6:6" x14ac:dyDescent="0.3">
      <c r="F198" s="62"/>
    </row>
    <row r="199" spans="6:6" x14ac:dyDescent="0.3">
      <c r="F199" s="62"/>
    </row>
    <row r="200" spans="6:6" x14ac:dyDescent="0.3">
      <c r="F200" s="62"/>
    </row>
    <row r="201" spans="6:6" x14ac:dyDescent="0.3">
      <c r="F201" s="62"/>
    </row>
    <row r="202" spans="6:6" x14ac:dyDescent="0.3">
      <c r="F202" s="62"/>
    </row>
    <row r="203" spans="6:6" x14ac:dyDescent="0.3">
      <c r="F203" s="62"/>
    </row>
    <row r="204" spans="6:6" x14ac:dyDescent="0.3">
      <c r="F204" s="62"/>
    </row>
    <row r="205" spans="6:6" x14ac:dyDescent="0.3">
      <c r="F205" s="62"/>
    </row>
    <row r="206" spans="6:6" x14ac:dyDescent="0.3">
      <c r="F206" s="62"/>
    </row>
    <row r="207" spans="6:6" x14ac:dyDescent="0.3">
      <c r="F207" s="62"/>
    </row>
    <row r="208" spans="6:6" x14ac:dyDescent="0.3">
      <c r="F208" s="62"/>
    </row>
    <row r="209" spans="6:6" x14ac:dyDescent="0.3">
      <c r="F209" s="62"/>
    </row>
    <row r="210" spans="6:6" x14ac:dyDescent="0.3">
      <c r="F210" s="62"/>
    </row>
    <row r="211" spans="6:6" x14ac:dyDescent="0.3">
      <c r="F211" s="62"/>
    </row>
    <row r="212" spans="6:6" x14ac:dyDescent="0.3">
      <c r="F212" s="62"/>
    </row>
    <row r="213" spans="6:6" x14ac:dyDescent="0.3">
      <c r="F213" s="62"/>
    </row>
    <row r="214" spans="6:6" x14ac:dyDescent="0.3">
      <c r="F214" s="62"/>
    </row>
    <row r="215" spans="6:6" x14ac:dyDescent="0.3">
      <c r="F215" s="62"/>
    </row>
    <row r="216" spans="6:6" x14ac:dyDescent="0.3">
      <c r="F216" s="62"/>
    </row>
    <row r="217" spans="6:6" x14ac:dyDescent="0.3">
      <c r="F217" s="62"/>
    </row>
    <row r="218" spans="6:6" x14ac:dyDescent="0.3">
      <c r="F218" s="62"/>
    </row>
    <row r="219" spans="6:6" x14ac:dyDescent="0.3">
      <c r="F219" s="62"/>
    </row>
    <row r="220" spans="6:6" x14ac:dyDescent="0.3">
      <c r="F220" s="62"/>
    </row>
    <row r="221" spans="6:6" x14ac:dyDescent="0.3">
      <c r="F221" s="62"/>
    </row>
    <row r="222" spans="6:6" x14ac:dyDescent="0.3">
      <c r="F222" s="62"/>
    </row>
    <row r="223" spans="6:6" x14ac:dyDescent="0.3">
      <c r="F223" s="62"/>
    </row>
    <row r="224" spans="6:6" x14ac:dyDescent="0.3">
      <c r="F224" s="62"/>
    </row>
    <row r="225" spans="6:6" x14ac:dyDescent="0.3">
      <c r="F225" s="62"/>
    </row>
    <row r="226" spans="6:6" x14ac:dyDescent="0.3">
      <c r="F226" s="62"/>
    </row>
    <row r="227" spans="6:6" x14ac:dyDescent="0.3">
      <c r="F227" s="62"/>
    </row>
    <row r="228" spans="6:6" x14ac:dyDescent="0.3">
      <c r="F228" s="62"/>
    </row>
    <row r="229" spans="6:6" x14ac:dyDescent="0.3">
      <c r="F229" s="62"/>
    </row>
    <row r="230" spans="6:6" x14ac:dyDescent="0.3">
      <c r="F230" s="62"/>
    </row>
    <row r="231" spans="6:6" x14ac:dyDescent="0.3">
      <c r="F231" s="62"/>
    </row>
    <row r="232" spans="6:6" x14ac:dyDescent="0.3">
      <c r="F232" s="62"/>
    </row>
    <row r="233" spans="6:6" x14ac:dyDescent="0.3">
      <c r="F233" s="62"/>
    </row>
    <row r="234" spans="6:6" x14ac:dyDescent="0.3">
      <c r="F234" s="62"/>
    </row>
    <row r="235" spans="6:6" x14ac:dyDescent="0.3">
      <c r="F235" s="62"/>
    </row>
    <row r="236" spans="6:6" x14ac:dyDescent="0.3">
      <c r="F236" s="62"/>
    </row>
    <row r="237" spans="6:6" x14ac:dyDescent="0.3">
      <c r="F237" s="62"/>
    </row>
    <row r="238" spans="6:6" x14ac:dyDescent="0.3">
      <c r="F238" s="62"/>
    </row>
    <row r="239" spans="6:6" x14ac:dyDescent="0.3">
      <c r="F239" s="62"/>
    </row>
    <row r="240" spans="6:6" x14ac:dyDescent="0.3">
      <c r="F240" s="62"/>
    </row>
    <row r="241" spans="6:6" x14ac:dyDescent="0.3">
      <c r="F241" s="62"/>
    </row>
    <row r="242" spans="6:6" x14ac:dyDescent="0.3">
      <c r="F242" s="62"/>
    </row>
    <row r="243" spans="6:6" x14ac:dyDescent="0.3">
      <c r="F243" s="62"/>
    </row>
    <row r="244" spans="6:6" x14ac:dyDescent="0.3">
      <c r="F244" s="62"/>
    </row>
    <row r="245" spans="6:6" x14ac:dyDescent="0.3">
      <c r="F245" s="62"/>
    </row>
    <row r="246" spans="6:6" x14ac:dyDescent="0.3">
      <c r="F246" s="62"/>
    </row>
    <row r="247" spans="6:6" x14ac:dyDescent="0.3">
      <c r="F247" s="62"/>
    </row>
    <row r="248" spans="6:6" x14ac:dyDescent="0.3">
      <c r="F248" s="62"/>
    </row>
    <row r="249" spans="6:6" x14ac:dyDescent="0.3">
      <c r="F249" s="62"/>
    </row>
    <row r="250" spans="6:6" x14ac:dyDescent="0.3">
      <c r="F250" s="62"/>
    </row>
    <row r="251" spans="6:6" x14ac:dyDescent="0.3">
      <c r="F251" s="62"/>
    </row>
    <row r="252" spans="6:6" x14ac:dyDescent="0.3">
      <c r="F252" s="62"/>
    </row>
    <row r="253" spans="6:6" x14ac:dyDescent="0.3">
      <c r="F253" s="62"/>
    </row>
    <row r="254" spans="6:6" x14ac:dyDescent="0.3">
      <c r="F254" s="62"/>
    </row>
    <row r="255" spans="6:6" x14ac:dyDescent="0.3">
      <c r="F255" s="62"/>
    </row>
    <row r="256" spans="6:6" x14ac:dyDescent="0.3">
      <c r="F256" s="62"/>
    </row>
    <row r="257" spans="6:6" x14ac:dyDescent="0.3">
      <c r="F257" s="62"/>
    </row>
    <row r="258" spans="6:6" x14ac:dyDescent="0.3">
      <c r="F258" s="62"/>
    </row>
    <row r="259" spans="6:6" x14ac:dyDescent="0.3">
      <c r="F259" s="62"/>
    </row>
    <row r="260" spans="6:6" x14ac:dyDescent="0.3">
      <c r="F260" s="62"/>
    </row>
    <row r="261" spans="6:6" x14ac:dyDescent="0.3">
      <c r="F261" s="62"/>
    </row>
    <row r="262" spans="6:6" x14ac:dyDescent="0.3">
      <c r="F262" s="62"/>
    </row>
    <row r="263" spans="6:6" x14ac:dyDescent="0.3">
      <c r="F263" s="62"/>
    </row>
    <row r="264" spans="6:6" x14ac:dyDescent="0.3">
      <c r="F264" s="62"/>
    </row>
    <row r="265" spans="6:6" x14ac:dyDescent="0.3">
      <c r="F265" s="62"/>
    </row>
    <row r="266" spans="6:6" x14ac:dyDescent="0.3">
      <c r="F266" s="62"/>
    </row>
    <row r="267" spans="6:6" x14ac:dyDescent="0.3">
      <c r="F267" s="62"/>
    </row>
    <row r="268" spans="6:6" x14ac:dyDescent="0.3">
      <c r="F268" s="62"/>
    </row>
    <row r="269" spans="6:6" x14ac:dyDescent="0.3">
      <c r="F269" s="62"/>
    </row>
    <row r="270" spans="6:6" x14ac:dyDescent="0.3">
      <c r="F270" s="62"/>
    </row>
    <row r="271" spans="6:6" x14ac:dyDescent="0.3">
      <c r="F271" s="62"/>
    </row>
    <row r="272" spans="6:6" x14ac:dyDescent="0.3">
      <c r="F272" s="62"/>
    </row>
    <row r="273" spans="6:6" x14ac:dyDescent="0.3">
      <c r="F273" s="62"/>
    </row>
    <row r="274" spans="6:6" x14ac:dyDescent="0.3">
      <c r="F274" s="62"/>
    </row>
    <row r="275" spans="6:6" x14ac:dyDescent="0.3">
      <c r="F275" s="62"/>
    </row>
    <row r="276" spans="6:6" x14ac:dyDescent="0.3">
      <c r="F276" s="62"/>
    </row>
    <row r="277" spans="6:6" x14ac:dyDescent="0.3">
      <c r="F277" s="62"/>
    </row>
    <row r="278" spans="6:6" x14ac:dyDescent="0.3">
      <c r="F278" s="62"/>
    </row>
    <row r="279" spans="6:6" x14ac:dyDescent="0.3">
      <c r="F279" s="62"/>
    </row>
    <row r="280" spans="6:6" x14ac:dyDescent="0.3">
      <c r="F280" s="62"/>
    </row>
    <row r="281" spans="6:6" x14ac:dyDescent="0.3">
      <c r="F281" s="62"/>
    </row>
    <row r="282" spans="6:6" x14ac:dyDescent="0.3">
      <c r="F282" s="62"/>
    </row>
    <row r="283" spans="6:6" x14ac:dyDescent="0.3">
      <c r="F283" s="62"/>
    </row>
    <row r="284" spans="6:6" x14ac:dyDescent="0.3">
      <c r="F284" s="62"/>
    </row>
    <row r="285" spans="6:6" x14ac:dyDescent="0.3">
      <c r="F285" s="62"/>
    </row>
    <row r="286" spans="6:6" x14ac:dyDescent="0.3">
      <c r="F286" s="62"/>
    </row>
    <row r="287" spans="6:6" x14ac:dyDescent="0.3">
      <c r="F287" s="62"/>
    </row>
    <row r="288" spans="6:6" x14ac:dyDescent="0.3">
      <c r="F288" s="62"/>
    </row>
    <row r="289" spans="6:6" x14ac:dyDescent="0.3">
      <c r="F289" s="62"/>
    </row>
    <row r="290" spans="6:6" x14ac:dyDescent="0.3">
      <c r="F290" s="62"/>
    </row>
    <row r="291" spans="6:6" x14ac:dyDescent="0.3">
      <c r="F291" s="62"/>
    </row>
    <row r="292" spans="6:6" x14ac:dyDescent="0.3">
      <c r="F292" s="62"/>
    </row>
    <row r="293" spans="6:6" x14ac:dyDescent="0.3">
      <c r="F293" s="62"/>
    </row>
    <row r="294" spans="6:6" x14ac:dyDescent="0.3">
      <c r="F294" s="62"/>
    </row>
    <row r="295" spans="6:6" x14ac:dyDescent="0.3">
      <c r="F295" s="62"/>
    </row>
    <row r="296" spans="6:6" x14ac:dyDescent="0.3">
      <c r="F296" s="62"/>
    </row>
    <row r="297" spans="6:6" x14ac:dyDescent="0.3">
      <c r="F297" s="62"/>
    </row>
    <row r="298" spans="6:6" x14ac:dyDescent="0.3">
      <c r="F298" s="62"/>
    </row>
    <row r="299" spans="6:6" x14ac:dyDescent="0.3">
      <c r="F299" s="62"/>
    </row>
    <row r="300" spans="6:6" x14ac:dyDescent="0.3">
      <c r="F300" s="62"/>
    </row>
    <row r="301" spans="6:6" x14ac:dyDescent="0.3">
      <c r="F301" s="62"/>
    </row>
    <row r="302" spans="6:6" x14ac:dyDescent="0.3">
      <c r="F302" s="62"/>
    </row>
    <row r="303" spans="6:6" x14ac:dyDescent="0.3">
      <c r="F303" s="62"/>
    </row>
    <row r="304" spans="6:6" x14ac:dyDescent="0.3">
      <c r="F304" s="62"/>
    </row>
    <row r="305" spans="6:6" x14ac:dyDescent="0.3">
      <c r="F305" s="62"/>
    </row>
    <row r="306" spans="6:6" x14ac:dyDescent="0.3">
      <c r="F306" s="62"/>
    </row>
    <row r="307" spans="6:6" x14ac:dyDescent="0.3">
      <c r="F307" s="62"/>
    </row>
    <row r="308" spans="6:6" x14ac:dyDescent="0.3">
      <c r="F308" s="62"/>
    </row>
    <row r="309" spans="6:6" x14ac:dyDescent="0.3">
      <c r="F309" s="62"/>
    </row>
    <row r="310" spans="6:6" x14ac:dyDescent="0.3">
      <c r="F310" s="62"/>
    </row>
    <row r="311" spans="6:6" x14ac:dyDescent="0.3">
      <c r="F311" s="62"/>
    </row>
    <row r="312" spans="6:6" x14ac:dyDescent="0.3">
      <c r="F312" s="62"/>
    </row>
    <row r="313" spans="6:6" x14ac:dyDescent="0.3">
      <c r="F313" s="62"/>
    </row>
    <row r="314" spans="6:6" x14ac:dyDescent="0.3">
      <c r="F314" s="62"/>
    </row>
    <row r="315" spans="6:6" x14ac:dyDescent="0.3">
      <c r="F315" s="62"/>
    </row>
    <row r="316" spans="6:6" x14ac:dyDescent="0.3">
      <c r="F316" s="62"/>
    </row>
    <row r="317" spans="6:6" x14ac:dyDescent="0.3">
      <c r="F317" s="62"/>
    </row>
    <row r="318" spans="6:6" x14ac:dyDescent="0.3">
      <c r="F318" s="62"/>
    </row>
    <row r="319" spans="6:6" x14ac:dyDescent="0.3">
      <c r="F319" s="62"/>
    </row>
    <row r="320" spans="6:6" x14ac:dyDescent="0.3">
      <c r="F320" s="62"/>
    </row>
    <row r="321" spans="6:6" x14ac:dyDescent="0.3">
      <c r="F321" s="62"/>
    </row>
    <row r="322" spans="6:6" x14ac:dyDescent="0.3">
      <c r="F322" s="62"/>
    </row>
    <row r="323" spans="6:6" x14ac:dyDescent="0.3">
      <c r="F323" s="62"/>
    </row>
    <row r="324" spans="6:6" x14ac:dyDescent="0.3">
      <c r="F324" s="62"/>
    </row>
    <row r="325" spans="6:6" x14ac:dyDescent="0.3">
      <c r="F325" s="62"/>
    </row>
    <row r="326" spans="6:6" x14ac:dyDescent="0.3">
      <c r="F326" s="62"/>
    </row>
    <row r="327" spans="6:6" x14ac:dyDescent="0.3">
      <c r="F327" s="62"/>
    </row>
    <row r="328" spans="6:6" x14ac:dyDescent="0.3">
      <c r="F328" s="62"/>
    </row>
    <row r="329" spans="6:6" x14ac:dyDescent="0.3">
      <c r="F329" s="62"/>
    </row>
    <row r="330" spans="6:6" x14ac:dyDescent="0.3">
      <c r="F330" s="62"/>
    </row>
    <row r="331" spans="6:6" x14ac:dyDescent="0.3">
      <c r="F331" s="62"/>
    </row>
    <row r="332" spans="6:6" x14ac:dyDescent="0.3">
      <c r="F332" s="62"/>
    </row>
    <row r="333" spans="6:6" x14ac:dyDescent="0.3">
      <c r="F333" s="62"/>
    </row>
    <row r="334" spans="6:6" x14ac:dyDescent="0.3">
      <c r="F334" s="62"/>
    </row>
    <row r="335" spans="6:6" x14ac:dyDescent="0.3">
      <c r="F335" s="62"/>
    </row>
    <row r="336" spans="6:6" x14ac:dyDescent="0.3">
      <c r="F336" s="62"/>
    </row>
    <row r="337" spans="6:6" x14ac:dyDescent="0.3">
      <c r="F337" s="62"/>
    </row>
    <row r="338" spans="6:6" x14ac:dyDescent="0.3">
      <c r="F338" s="62"/>
    </row>
    <row r="339" spans="6:6" x14ac:dyDescent="0.3">
      <c r="F339" s="62"/>
    </row>
    <row r="340" spans="6:6" x14ac:dyDescent="0.3">
      <c r="F340" s="62"/>
    </row>
    <row r="341" spans="6:6" x14ac:dyDescent="0.3">
      <c r="F341" s="62"/>
    </row>
    <row r="342" spans="6:6" x14ac:dyDescent="0.3">
      <c r="F342" s="62"/>
    </row>
    <row r="343" spans="6:6" x14ac:dyDescent="0.3">
      <c r="F343" s="62"/>
    </row>
    <row r="344" spans="6:6" x14ac:dyDescent="0.3">
      <c r="F344" s="62"/>
    </row>
    <row r="345" spans="6:6" x14ac:dyDescent="0.3">
      <c r="F345" s="62"/>
    </row>
    <row r="346" spans="6:6" x14ac:dyDescent="0.3">
      <c r="F346" s="62"/>
    </row>
    <row r="347" spans="6:6" x14ac:dyDescent="0.3">
      <c r="F347" s="62"/>
    </row>
    <row r="348" spans="6:6" x14ac:dyDescent="0.3">
      <c r="F348" s="62"/>
    </row>
    <row r="349" spans="6:6" x14ac:dyDescent="0.3">
      <c r="F349" s="62"/>
    </row>
    <row r="350" spans="6:6" x14ac:dyDescent="0.3">
      <c r="F350" s="62"/>
    </row>
    <row r="351" spans="6:6" x14ac:dyDescent="0.3">
      <c r="F351" s="62"/>
    </row>
    <row r="352" spans="6:6" x14ac:dyDescent="0.3">
      <c r="F352" s="62"/>
    </row>
    <row r="353" spans="6:6" x14ac:dyDescent="0.3">
      <c r="F353" s="62"/>
    </row>
    <row r="354" spans="6:6" x14ac:dyDescent="0.3">
      <c r="F354" s="62"/>
    </row>
    <row r="355" spans="6:6" x14ac:dyDescent="0.3">
      <c r="F355" s="62"/>
    </row>
    <row r="356" spans="6:6" x14ac:dyDescent="0.3">
      <c r="F356" s="62"/>
    </row>
    <row r="357" spans="6:6" x14ac:dyDescent="0.3">
      <c r="F357" s="62"/>
    </row>
    <row r="358" spans="6:6" x14ac:dyDescent="0.3">
      <c r="F358" s="62"/>
    </row>
    <row r="359" spans="6:6" x14ac:dyDescent="0.3">
      <c r="F359" s="62"/>
    </row>
    <row r="360" spans="6:6" x14ac:dyDescent="0.3">
      <c r="F360" s="62"/>
    </row>
    <row r="361" spans="6:6" x14ac:dyDescent="0.3">
      <c r="F361" s="62"/>
    </row>
    <row r="362" spans="6:6" x14ac:dyDescent="0.3">
      <c r="F362" s="62"/>
    </row>
    <row r="363" spans="6:6" x14ac:dyDescent="0.3">
      <c r="F363" s="62"/>
    </row>
    <row r="364" spans="6:6" x14ac:dyDescent="0.3">
      <c r="F364" s="62"/>
    </row>
    <row r="365" spans="6:6" x14ac:dyDescent="0.3">
      <c r="F365" s="62"/>
    </row>
    <row r="366" spans="6:6" x14ac:dyDescent="0.3">
      <c r="F366" s="62"/>
    </row>
    <row r="367" spans="6:6" x14ac:dyDescent="0.3">
      <c r="F367" s="62"/>
    </row>
    <row r="368" spans="6:6" x14ac:dyDescent="0.3">
      <c r="F368" s="62"/>
    </row>
    <row r="369" spans="6:6" x14ac:dyDescent="0.3">
      <c r="F369" s="62"/>
    </row>
    <row r="370" spans="6:6" x14ac:dyDescent="0.3">
      <c r="F370" s="62"/>
    </row>
    <row r="371" spans="6:6" x14ac:dyDescent="0.3">
      <c r="F371" s="62"/>
    </row>
    <row r="372" spans="6:6" x14ac:dyDescent="0.3">
      <c r="F372" s="62"/>
    </row>
    <row r="373" spans="6:6" x14ac:dyDescent="0.3">
      <c r="F373" s="62"/>
    </row>
    <row r="374" spans="6:6" x14ac:dyDescent="0.3">
      <c r="F374" s="62"/>
    </row>
    <row r="375" spans="6:6" x14ac:dyDescent="0.3">
      <c r="F375" s="62"/>
    </row>
    <row r="376" spans="6:6" x14ac:dyDescent="0.3">
      <c r="F376" s="62"/>
    </row>
    <row r="377" spans="6:6" x14ac:dyDescent="0.3">
      <c r="F377" s="62"/>
    </row>
    <row r="378" spans="6:6" x14ac:dyDescent="0.3">
      <c r="F378" s="62"/>
    </row>
    <row r="379" spans="6:6" x14ac:dyDescent="0.3">
      <c r="F379" s="62"/>
    </row>
    <row r="380" spans="6:6" x14ac:dyDescent="0.3">
      <c r="F380" s="62"/>
    </row>
    <row r="381" spans="6:6" x14ac:dyDescent="0.3">
      <c r="F381" s="62"/>
    </row>
    <row r="382" spans="6:6" x14ac:dyDescent="0.3">
      <c r="F382" s="62"/>
    </row>
    <row r="383" spans="6:6" x14ac:dyDescent="0.3">
      <c r="F383" s="62"/>
    </row>
    <row r="384" spans="6:6" x14ac:dyDescent="0.3">
      <c r="F384" s="62"/>
    </row>
    <row r="385" spans="6:10" x14ac:dyDescent="0.3">
      <c r="F385" s="62"/>
    </row>
    <row r="386" spans="6:10" x14ac:dyDescent="0.3">
      <c r="F386" s="62"/>
    </row>
    <row r="387" spans="6:10" x14ac:dyDescent="0.3">
      <c r="F387" s="62"/>
    </row>
    <row r="388" spans="6:10" x14ac:dyDescent="0.3">
      <c r="F388" s="62"/>
    </row>
    <row r="389" spans="6:10" x14ac:dyDescent="0.3">
      <c r="F389" s="62"/>
    </row>
    <row r="390" spans="6:10" x14ac:dyDescent="0.3">
      <c r="F390" s="62"/>
    </row>
    <row r="391" spans="6:10" x14ac:dyDescent="0.3">
      <c r="F391" s="62"/>
    </row>
    <row r="392" spans="6:10" x14ac:dyDescent="0.3">
      <c r="F392" s="62"/>
    </row>
    <row r="393" spans="6:10" x14ac:dyDescent="0.3">
      <c r="F393" s="62"/>
    </row>
    <row r="394" spans="6:10" x14ac:dyDescent="0.3">
      <c r="F394" s="62"/>
    </row>
    <row r="395" spans="6:10" x14ac:dyDescent="0.3">
      <c r="F395" s="62"/>
      <c r="J395" s="77"/>
    </row>
    <row r="396" spans="6:10" x14ac:dyDescent="0.3">
      <c r="F396" s="62"/>
    </row>
    <row r="397" spans="6:10" x14ac:dyDescent="0.3">
      <c r="F397" s="62"/>
    </row>
    <row r="398" spans="6:10" x14ac:dyDescent="0.3">
      <c r="F398" s="62"/>
    </row>
    <row r="399" spans="6:10" x14ac:dyDescent="0.3">
      <c r="F399" s="62"/>
    </row>
    <row r="400" spans="6:10" x14ac:dyDescent="0.3">
      <c r="F400" s="62"/>
    </row>
    <row r="401" spans="6:6" x14ac:dyDescent="0.3">
      <c r="F401" s="62"/>
    </row>
    <row r="402" spans="6:6" x14ac:dyDescent="0.3">
      <c r="F402" s="62"/>
    </row>
    <row r="403" spans="6:6" x14ac:dyDescent="0.3">
      <c r="F403" s="62"/>
    </row>
  </sheetData>
  <mergeCells count="5">
    <mergeCell ref="F12:G12"/>
    <mergeCell ref="A55:B55"/>
    <mergeCell ref="A56:B56"/>
    <mergeCell ref="A63:B63"/>
    <mergeCell ref="A12:B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38" workbookViewId="0">
      <selection activeCell="E69" sqref="E69"/>
    </sheetView>
  </sheetViews>
  <sheetFormatPr defaultRowHeight="15" x14ac:dyDescent="0.25"/>
  <cols>
    <col min="1" max="1" width="6.42578125" customWidth="1"/>
    <col min="2" max="2" width="7.42578125" customWidth="1"/>
    <col min="3" max="3" width="58.85546875" customWidth="1"/>
    <col min="4" max="6" width="10.140625" bestFit="1" customWidth="1"/>
  </cols>
  <sheetData>
    <row r="1" spans="1:8" ht="18.75" x14ac:dyDescent="0.25">
      <c r="A1" s="23"/>
      <c r="C1" t="s">
        <v>111</v>
      </c>
    </row>
    <row r="2" spans="1:8" x14ac:dyDescent="0.25">
      <c r="A2" s="104"/>
      <c r="B2" s="103"/>
      <c r="C2" s="100" t="s">
        <v>0</v>
      </c>
      <c r="D2" s="100" t="s">
        <v>112</v>
      </c>
      <c r="E2" s="100" t="s">
        <v>113</v>
      </c>
      <c r="F2" s="100" t="s">
        <v>114</v>
      </c>
      <c r="G2" s="100" t="s">
        <v>94</v>
      </c>
      <c r="H2" s="4" t="s">
        <v>95</v>
      </c>
    </row>
    <row r="3" spans="1:8" x14ac:dyDescent="0.25">
      <c r="A3" s="104"/>
      <c r="B3" s="103"/>
      <c r="C3" s="100"/>
      <c r="D3" s="100"/>
      <c r="E3" s="100"/>
      <c r="F3" s="100"/>
      <c r="G3" s="100"/>
      <c r="H3" s="4" t="s">
        <v>96</v>
      </c>
    </row>
    <row r="4" spans="1:8" x14ac:dyDescent="0.25">
      <c r="A4" s="104"/>
      <c r="B4" s="103"/>
      <c r="C4" s="100"/>
      <c r="D4" s="100"/>
      <c r="E4" s="100"/>
      <c r="F4" s="100"/>
      <c r="G4" s="100"/>
      <c r="H4" s="4" t="s">
        <v>97</v>
      </c>
    </row>
    <row r="5" spans="1:8" x14ac:dyDescent="0.25">
      <c r="A5" s="8" t="s">
        <v>1</v>
      </c>
      <c r="B5" s="8"/>
      <c r="C5" s="8" t="s">
        <v>2</v>
      </c>
      <c r="D5" s="81">
        <f>(D6+D7)</f>
        <v>407000</v>
      </c>
      <c r="E5" s="81">
        <f>(E6+E7)</f>
        <v>446000</v>
      </c>
      <c r="F5" s="81">
        <f>(F6+F7)</f>
        <v>417426</v>
      </c>
      <c r="G5" s="5">
        <v>79.23</v>
      </c>
      <c r="H5" s="5">
        <v>99.94</v>
      </c>
    </row>
    <row r="6" spans="1:8" x14ac:dyDescent="0.25">
      <c r="A6" s="19"/>
      <c r="B6" s="19" t="s">
        <v>3</v>
      </c>
      <c r="C6" s="19" t="s">
        <v>4</v>
      </c>
      <c r="D6" s="80">
        <v>355000</v>
      </c>
      <c r="E6" s="80">
        <v>385000</v>
      </c>
      <c r="F6" s="80">
        <v>363051</v>
      </c>
      <c r="G6" s="12">
        <v>68.91</v>
      </c>
      <c r="H6" s="84">
        <v>94.3</v>
      </c>
    </row>
    <row r="7" spans="1:8" x14ac:dyDescent="0.25">
      <c r="A7" s="24"/>
      <c r="B7" s="19" t="s">
        <v>5</v>
      </c>
      <c r="C7" s="19" t="s">
        <v>6</v>
      </c>
      <c r="D7" s="80">
        <v>52000</v>
      </c>
      <c r="E7" s="80">
        <v>61000</v>
      </c>
      <c r="F7" s="80">
        <v>54375</v>
      </c>
      <c r="G7" s="12">
        <v>10.32</v>
      </c>
      <c r="H7" s="12">
        <v>90.62</v>
      </c>
    </row>
    <row r="8" spans="1:8" ht="30" x14ac:dyDescent="0.25">
      <c r="A8" s="8" t="s">
        <v>7</v>
      </c>
      <c r="B8" s="8"/>
      <c r="C8" s="8" t="s">
        <v>8</v>
      </c>
      <c r="D8" s="81">
        <v>15000</v>
      </c>
      <c r="E8" s="81">
        <v>37000</v>
      </c>
      <c r="F8" s="81">
        <v>4000</v>
      </c>
      <c r="G8" s="5">
        <v>0.76</v>
      </c>
      <c r="H8" s="5">
        <v>10.81</v>
      </c>
    </row>
    <row r="9" spans="1:8" x14ac:dyDescent="0.25">
      <c r="A9" s="9" t="s">
        <v>9</v>
      </c>
      <c r="B9" s="9"/>
      <c r="C9" s="9" t="s">
        <v>10</v>
      </c>
      <c r="D9" s="82">
        <v>8000</v>
      </c>
      <c r="E9" s="82">
        <v>5000</v>
      </c>
      <c r="F9" s="82">
        <v>5000</v>
      </c>
      <c r="G9" s="6">
        <v>0.95</v>
      </c>
      <c r="H9" s="5">
        <v>100</v>
      </c>
    </row>
    <row r="10" spans="1:8" x14ac:dyDescent="0.25">
      <c r="A10" s="9" t="s">
        <v>11</v>
      </c>
      <c r="B10" s="9"/>
      <c r="C10" s="9" t="s">
        <v>12</v>
      </c>
      <c r="D10" s="6"/>
      <c r="E10" s="6"/>
      <c r="F10" s="6"/>
      <c r="G10" s="6"/>
      <c r="H10" s="6"/>
    </row>
    <row r="11" spans="1:8" x14ac:dyDescent="0.25">
      <c r="A11" s="9" t="s">
        <v>13</v>
      </c>
      <c r="B11" s="9"/>
      <c r="C11" s="9" t="s">
        <v>14</v>
      </c>
      <c r="D11" s="6"/>
      <c r="E11" s="6"/>
      <c r="F11" s="6"/>
      <c r="G11" s="6"/>
      <c r="H11" s="6"/>
    </row>
    <row r="12" spans="1:8" x14ac:dyDescent="0.25">
      <c r="A12" s="9" t="s">
        <v>15</v>
      </c>
      <c r="B12" s="9"/>
      <c r="C12" s="9" t="s">
        <v>18</v>
      </c>
      <c r="D12" s="6">
        <v>0</v>
      </c>
      <c r="E12" s="82">
        <v>10000</v>
      </c>
      <c r="F12" s="82">
        <v>2036</v>
      </c>
      <c r="G12" s="6">
        <v>0.39</v>
      </c>
      <c r="H12" s="6">
        <v>22.62</v>
      </c>
    </row>
    <row r="13" spans="1:8" x14ac:dyDescent="0.25">
      <c r="A13" s="9" t="s">
        <v>17</v>
      </c>
      <c r="B13" s="9"/>
      <c r="C13" s="9" t="s">
        <v>16</v>
      </c>
      <c r="D13" s="82">
        <v>95000</v>
      </c>
      <c r="E13" s="82">
        <v>99000</v>
      </c>
      <c r="F13" s="82">
        <v>98400</v>
      </c>
      <c r="G13" s="6">
        <v>18.670000000000002</v>
      </c>
      <c r="H13" s="6">
        <v>99.39</v>
      </c>
    </row>
    <row r="14" spans="1:8" x14ac:dyDescent="0.25">
      <c r="A14" s="9"/>
      <c r="B14" s="9"/>
      <c r="C14" s="9" t="s">
        <v>104</v>
      </c>
      <c r="D14" s="82">
        <f>(D5+D8+D9+D13+D12)</f>
        <v>525000</v>
      </c>
      <c r="E14" s="82">
        <f>(E5+E8+E9+E13+E12)</f>
        <v>597000</v>
      </c>
      <c r="F14" s="82">
        <f>(F5+F8+F9+F13+F12)</f>
        <v>526862</v>
      </c>
      <c r="G14" s="85">
        <v>100</v>
      </c>
      <c r="H14" s="85">
        <v>88.55</v>
      </c>
    </row>
    <row r="15" spans="1:8" x14ac:dyDescent="0.25">
      <c r="A15" s="25"/>
      <c r="B15" s="26"/>
      <c r="C15" s="26"/>
      <c r="D15" s="26"/>
      <c r="E15" s="26"/>
      <c r="F15" s="26"/>
      <c r="G15" s="26"/>
      <c r="H15" s="26"/>
    </row>
    <row r="16" spans="1:8" x14ac:dyDescent="0.25">
      <c r="A16" s="103"/>
      <c r="B16" s="103"/>
      <c r="C16" s="100" t="s">
        <v>20</v>
      </c>
      <c r="D16" s="100" t="s">
        <v>115</v>
      </c>
      <c r="E16" s="100" t="s">
        <v>113</v>
      </c>
      <c r="F16" s="100" t="s">
        <v>114</v>
      </c>
      <c r="G16" s="100" t="s">
        <v>98</v>
      </c>
      <c r="H16" s="4" t="s">
        <v>95</v>
      </c>
    </row>
    <row r="17" spans="1:8" x14ac:dyDescent="0.25">
      <c r="A17" s="103"/>
      <c r="B17" s="103"/>
      <c r="C17" s="100"/>
      <c r="D17" s="100"/>
      <c r="E17" s="100"/>
      <c r="F17" s="100"/>
      <c r="G17" s="100"/>
      <c r="H17" s="4" t="s">
        <v>96</v>
      </c>
    </row>
    <row r="18" spans="1:8" x14ac:dyDescent="0.25">
      <c r="A18" s="103"/>
      <c r="B18" s="103"/>
      <c r="C18" s="100"/>
      <c r="D18" s="100"/>
      <c r="E18" s="100"/>
      <c r="F18" s="100"/>
      <c r="G18" s="100"/>
      <c r="H18" s="4" t="s">
        <v>97</v>
      </c>
    </row>
    <row r="19" spans="1:8" x14ac:dyDescent="0.25">
      <c r="A19" s="7" t="s">
        <v>1</v>
      </c>
      <c r="B19" s="7"/>
      <c r="C19" s="7" t="s">
        <v>21</v>
      </c>
      <c r="D19" s="5"/>
      <c r="E19" s="5"/>
      <c r="F19" s="5"/>
      <c r="G19" s="5"/>
      <c r="H19" s="5"/>
    </row>
    <row r="20" spans="1:8" x14ac:dyDescent="0.25">
      <c r="A20" s="11"/>
      <c r="B20" s="11" t="s">
        <v>3</v>
      </c>
      <c r="C20" s="11" t="s">
        <v>22</v>
      </c>
      <c r="D20" s="12"/>
      <c r="E20" s="12"/>
      <c r="F20" s="12"/>
      <c r="G20" s="12"/>
      <c r="H20" s="12"/>
    </row>
    <row r="21" spans="1:8" x14ac:dyDescent="0.25">
      <c r="A21" s="12"/>
      <c r="B21" s="11" t="s">
        <v>5</v>
      </c>
      <c r="C21" s="11" t="s">
        <v>23</v>
      </c>
      <c r="D21" s="12"/>
      <c r="E21" s="12"/>
      <c r="F21" s="12"/>
      <c r="G21" s="12"/>
      <c r="H21" s="12"/>
    </row>
    <row r="22" spans="1:8" x14ac:dyDescent="0.25">
      <c r="A22" s="11"/>
      <c r="B22" s="11" t="s">
        <v>24</v>
      </c>
      <c r="C22" s="11" t="s">
        <v>25</v>
      </c>
      <c r="D22" s="12"/>
      <c r="E22" s="12"/>
      <c r="F22" s="12"/>
      <c r="G22" s="12"/>
      <c r="H22" s="12"/>
    </row>
    <row r="23" spans="1:8" x14ac:dyDescent="0.25">
      <c r="A23" s="7" t="s">
        <v>26</v>
      </c>
      <c r="B23" s="7"/>
      <c r="C23" s="7" t="s">
        <v>27</v>
      </c>
      <c r="D23" s="81">
        <f>(D24+D25+D26)</f>
        <v>213000</v>
      </c>
      <c r="E23" s="81">
        <f>(E24+E25+E26)</f>
        <v>234000</v>
      </c>
      <c r="F23" s="81">
        <f>(F24+F25+F26)</f>
        <v>208481</v>
      </c>
      <c r="G23" s="5">
        <v>49.24</v>
      </c>
      <c r="H23" s="5">
        <v>87.97</v>
      </c>
    </row>
    <row r="24" spans="1:8" ht="25.5" x14ac:dyDescent="0.25">
      <c r="A24" s="12"/>
      <c r="B24" s="11" t="s">
        <v>28</v>
      </c>
      <c r="C24" s="11" t="s">
        <v>29</v>
      </c>
      <c r="D24" s="80">
        <v>18000</v>
      </c>
      <c r="E24" s="80">
        <v>9000</v>
      </c>
      <c r="F24" s="80">
        <v>5087</v>
      </c>
      <c r="G24" s="12">
        <v>1.2</v>
      </c>
      <c r="H24" s="12">
        <v>56.52</v>
      </c>
    </row>
    <row r="25" spans="1:8" x14ac:dyDescent="0.25">
      <c r="A25" s="11"/>
      <c r="B25" s="11" t="s">
        <v>30</v>
      </c>
      <c r="C25" s="11" t="s">
        <v>31</v>
      </c>
      <c r="D25" s="80">
        <v>1000</v>
      </c>
      <c r="E25" s="80">
        <v>0</v>
      </c>
      <c r="F25" s="84">
        <v>0</v>
      </c>
      <c r="G25" s="12">
        <v>0</v>
      </c>
      <c r="H25" s="12">
        <v>0</v>
      </c>
    </row>
    <row r="26" spans="1:8" x14ac:dyDescent="0.25">
      <c r="A26" s="11"/>
      <c r="B26" s="11" t="s">
        <v>32</v>
      </c>
      <c r="C26" s="11" t="s">
        <v>33</v>
      </c>
      <c r="D26" s="80">
        <v>194000</v>
      </c>
      <c r="E26" s="80">
        <v>225000</v>
      </c>
      <c r="F26" s="80">
        <v>203394</v>
      </c>
      <c r="G26" s="12">
        <v>48.04</v>
      </c>
      <c r="H26" s="12">
        <v>89.21</v>
      </c>
    </row>
    <row r="27" spans="1:8" x14ac:dyDescent="0.25">
      <c r="A27" s="11"/>
      <c r="B27" s="11" t="s">
        <v>34</v>
      </c>
      <c r="C27" s="11" t="s">
        <v>35</v>
      </c>
      <c r="D27" s="12"/>
      <c r="E27" s="12"/>
      <c r="F27" s="12"/>
      <c r="G27" s="12"/>
      <c r="H27" s="12"/>
    </row>
    <row r="28" spans="1:8" x14ac:dyDescent="0.25">
      <c r="A28" s="11"/>
      <c r="B28" s="11" t="s">
        <v>36</v>
      </c>
      <c r="C28" s="11" t="s">
        <v>37</v>
      </c>
      <c r="D28" s="12"/>
      <c r="E28" s="12"/>
      <c r="F28" s="12"/>
      <c r="G28" s="12"/>
      <c r="H28" s="12"/>
    </row>
    <row r="29" spans="1:8" x14ac:dyDescent="0.25">
      <c r="A29" s="7" t="s">
        <v>9</v>
      </c>
      <c r="B29" s="7"/>
      <c r="C29" s="7" t="s">
        <v>38</v>
      </c>
      <c r="D29" s="81">
        <f>(D33+D34+D35+D36+D37+D38+D39+D40)</f>
        <v>151000</v>
      </c>
      <c r="E29" s="81">
        <f>(E33+E34+E35+E36+E37+E38+E39+E40)</f>
        <v>137000</v>
      </c>
      <c r="F29" s="81">
        <f>(F33+F34+F35+F36+F37+F38+F39+F40)</f>
        <v>97248</v>
      </c>
      <c r="G29" s="86">
        <f>(G33+G34+G35+G36+G37+G38+G39+G40)</f>
        <v>22.96</v>
      </c>
      <c r="H29" s="86">
        <v>69.959999999999994</v>
      </c>
    </row>
    <row r="30" spans="1:8" x14ac:dyDescent="0.25">
      <c r="A30" s="13"/>
      <c r="B30" s="11" t="s">
        <v>39</v>
      </c>
      <c r="C30" s="11" t="s">
        <v>99</v>
      </c>
      <c r="D30" s="12"/>
      <c r="E30" s="12"/>
      <c r="F30" s="12"/>
      <c r="G30" s="12"/>
      <c r="H30" s="12"/>
    </row>
    <row r="31" spans="1:8" x14ac:dyDescent="0.25">
      <c r="A31" s="11"/>
      <c r="B31" s="11" t="s">
        <v>40</v>
      </c>
      <c r="C31" s="11" t="s">
        <v>41</v>
      </c>
      <c r="D31" s="12"/>
      <c r="E31" s="12"/>
      <c r="F31" s="12"/>
      <c r="G31" s="12"/>
      <c r="H31" s="12"/>
    </row>
    <row r="32" spans="1:8" x14ac:dyDescent="0.25">
      <c r="A32" s="12"/>
      <c r="B32" s="11" t="s">
        <v>42</v>
      </c>
      <c r="C32" s="11" t="s">
        <v>43</v>
      </c>
      <c r="D32" s="12"/>
      <c r="E32" s="12"/>
      <c r="F32" s="12"/>
      <c r="G32" s="12"/>
      <c r="H32" s="12"/>
    </row>
    <row r="33" spans="1:8" x14ac:dyDescent="0.25">
      <c r="A33" s="12"/>
      <c r="B33" s="11" t="s">
        <v>44</v>
      </c>
      <c r="C33" s="11" t="s">
        <v>45</v>
      </c>
      <c r="D33" s="80">
        <v>17000</v>
      </c>
      <c r="E33" s="80">
        <v>16000</v>
      </c>
      <c r="F33" s="80">
        <v>622</v>
      </c>
      <c r="G33" s="12">
        <v>0.15</v>
      </c>
      <c r="H33" s="12">
        <v>3.46</v>
      </c>
    </row>
    <row r="34" spans="1:8" x14ac:dyDescent="0.25">
      <c r="A34" s="11"/>
      <c r="B34" s="11" t="s">
        <v>46</v>
      </c>
      <c r="C34" s="11" t="s">
        <v>47</v>
      </c>
      <c r="D34" s="80">
        <v>15000</v>
      </c>
      <c r="E34" s="80">
        <v>18000</v>
      </c>
      <c r="F34" s="80">
        <v>17085</v>
      </c>
      <c r="G34" s="12">
        <v>4.03</v>
      </c>
      <c r="H34" s="12">
        <v>94.92</v>
      </c>
    </row>
    <row r="35" spans="1:8" x14ac:dyDescent="0.25">
      <c r="A35" s="12"/>
      <c r="B35" s="11" t="s">
        <v>48</v>
      </c>
      <c r="C35" s="11" t="s">
        <v>49</v>
      </c>
      <c r="D35" s="80">
        <v>3000</v>
      </c>
      <c r="E35" s="80">
        <v>3000</v>
      </c>
      <c r="F35" s="80">
        <v>2727</v>
      </c>
      <c r="G35" s="12">
        <v>0.64</v>
      </c>
      <c r="H35" s="12">
        <v>90.9</v>
      </c>
    </row>
    <row r="36" spans="1:8" x14ac:dyDescent="0.25">
      <c r="A36" s="12"/>
      <c r="B36" s="11" t="s">
        <v>50</v>
      </c>
      <c r="C36" s="11" t="s">
        <v>51</v>
      </c>
      <c r="D36" s="80">
        <v>15000</v>
      </c>
      <c r="E36" s="80">
        <v>17000</v>
      </c>
      <c r="F36" s="80">
        <v>13706</v>
      </c>
      <c r="G36" s="12">
        <v>3.24</v>
      </c>
      <c r="H36" s="12">
        <v>80.62</v>
      </c>
    </row>
    <row r="37" spans="1:8" x14ac:dyDescent="0.25">
      <c r="A37" s="12"/>
      <c r="B37" s="11" t="s">
        <v>52</v>
      </c>
      <c r="C37" s="11" t="s">
        <v>53</v>
      </c>
      <c r="D37" s="80">
        <v>11000</v>
      </c>
      <c r="E37" s="80">
        <v>8000</v>
      </c>
      <c r="F37" s="80">
        <v>6031</v>
      </c>
      <c r="G37" s="12">
        <v>1.42</v>
      </c>
      <c r="H37" s="12">
        <v>75.39</v>
      </c>
    </row>
    <row r="38" spans="1:8" x14ac:dyDescent="0.25">
      <c r="A38" s="12"/>
      <c r="B38" s="11" t="s">
        <v>54</v>
      </c>
      <c r="C38" s="11" t="s">
        <v>55</v>
      </c>
      <c r="D38" s="80">
        <v>1000</v>
      </c>
      <c r="E38" s="12">
        <v>0</v>
      </c>
      <c r="F38" s="12">
        <v>0</v>
      </c>
      <c r="G38" s="12">
        <v>0</v>
      </c>
      <c r="H38" s="12">
        <v>0</v>
      </c>
    </row>
    <row r="39" spans="1:8" x14ac:dyDescent="0.25">
      <c r="A39" s="12"/>
      <c r="B39" s="11" t="s">
        <v>56</v>
      </c>
      <c r="C39" s="11" t="s">
        <v>57</v>
      </c>
      <c r="D39" s="80">
        <v>79000</v>
      </c>
      <c r="E39" s="80">
        <v>75000</v>
      </c>
      <c r="F39" s="80">
        <v>57002</v>
      </c>
      <c r="G39" s="12">
        <v>13.46</v>
      </c>
      <c r="H39" s="12">
        <v>76</v>
      </c>
    </row>
    <row r="40" spans="1:8" x14ac:dyDescent="0.25">
      <c r="A40" s="12"/>
      <c r="B40" s="11"/>
      <c r="C40" s="11" t="s">
        <v>103</v>
      </c>
      <c r="D40" s="80">
        <v>10000</v>
      </c>
      <c r="E40" s="12">
        <v>0</v>
      </c>
      <c r="F40" s="12">
        <v>75</v>
      </c>
      <c r="G40" s="12">
        <v>0.02</v>
      </c>
      <c r="H40" s="12"/>
    </row>
    <row r="41" spans="1:8" x14ac:dyDescent="0.25">
      <c r="A41" s="7" t="s">
        <v>11</v>
      </c>
      <c r="B41" s="7"/>
      <c r="C41" s="7" t="s">
        <v>58</v>
      </c>
      <c r="D41" s="81">
        <f>(D43+D45+D46)</f>
        <v>12000</v>
      </c>
      <c r="E41" s="81">
        <f>(E43+E45+E46)</f>
        <v>19000</v>
      </c>
      <c r="F41" s="81">
        <f>(F43+F45+F46)</f>
        <v>13611</v>
      </c>
      <c r="G41" s="5">
        <v>3.47</v>
      </c>
      <c r="H41" s="5">
        <v>71.64</v>
      </c>
    </row>
    <row r="42" spans="1:8" x14ac:dyDescent="0.25">
      <c r="A42" s="11"/>
      <c r="B42" s="11" t="s">
        <v>59</v>
      </c>
      <c r="C42" s="11" t="s">
        <v>60</v>
      </c>
      <c r="D42" s="12"/>
      <c r="E42" s="12"/>
      <c r="F42" s="12"/>
      <c r="G42" s="12"/>
      <c r="H42" s="12"/>
    </row>
    <row r="43" spans="1:8" x14ac:dyDescent="0.25">
      <c r="A43" s="11"/>
      <c r="B43" s="11" t="s">
        <v>61</v>
      </c>
      <c r="C43" s="11" t="s">
        <v>62</v>
      </c>
      <c r="D43" s="80">
        <v>1000</v>
      </c>
      <c r="E43" s="12">
        <v>1000</v>
      </c>
      <c r="F43" s="12">
        <v>0</v>
      </c>
      <c r="G43" s="12">
        <v>0</v>
      </c>
      <c r="H43" s="12">
        <v>0</v>
      </c>
    </row>
    <row r="44" spans="1:8" x14ac:dyDescent="0.25">
      <c r="A44" s="11"/>
      <c r="B44" s="11" t="s">
        <v>63</v>
      </c>
      <c r="C44" s="11" t="s">
        <v>64</v>
      </c>
      <c r="D44" s="12"/>
      <c r="E44" s="12"/>
      <c r="F44" s="12"/>
      <c r="G44" s="12"/>
      <c r="H44" s="12"/>
    </row>
    <row r="45" spans="1:8" x14ac:dyDescent="0.25">
      <c r="A45" s="14"/>
      <c r="B45" s="11" t="s">
        <v>65</v>
      </c>
      <c r="C45" s="11" t="s">
        <v>66</v>
      </c>
      <c r="D45" s="80">
        <v>1000</v>
      </c>
      <c r="E45" s="12">
        <v>0</v>
      </c>
      <c r="F45" s="12">
        <v>0</v>
      </c>
      <c r="G45" s="12">
        <v>0</v>
      </c>
      <c r="H45" s="12">
        <v>0</v>
      </c>
    </row>
    <row r="46" spans="1:8" x14ac:dyDescent="0.25">
      <c r="A46" s="13"/>
      <c r="B46" s="11" t="s">
        <v>67</v>
      </c>
      <c r="C46" s="11" t="s">
        <v>68</v>
      </c>
      <c r="D46" s="80">
        <v>10000</v>
      </c>
      <c r="E46" s="80">
        <v>18000</v>
      </c>
      <c r="F46" s="80">
        <v>13611</v>
      </c>
      <c r="G46" s="12">
        <v>3.21</v>
      </c>
      <c r="H46" s="12">
        <v>75.62</v>
      </c>
    </row>
    <row r="47" spans="1:8" x14ac:dyDescent="0.25">
      <c r="A47" s="7" t="s">
        <v>13</v>
      </c>
      <c r="B47" s="7"/>
      <c r="C47" s="7" t="s">
        <v>69</v>
      </c>
      <c r="D47" s="5"/>
      <c r="E47" s="5"/>
      <c r="F47" s="5"/>
      <c r="G47" s="5"/>
      <c r="H47" s="5"/>
    </row>
    <row r="48" spans="1:8" x14ac:dyDescent="0.25">
      <c r="A48" s="11"/>
      <c r="B48" s="11" t="s">
        <v>70</v>
      </c>
      <c r="C48" s="11" t="s">
        <v>71</v>
      </c>
      <c r="D48" s="12"/>
      <c r="E48" s="12"/>
      <c r="F48" s="12"/>
      <c r="G48" s="12"/>
      <c r="H48" s="12"/>
    </row>
    <row r="49" spans="1:8" x14ac:dyDescent="0.25">
      <c r="A49" s="11"/>
      <c r="B49" s="11" t="s">
        <v>72</v>
      </c>
      <c r="C49" s="11" t="s">
        <v>73</v>
      </c>
      <c r="D49" s="12"/>
      <c r="E49" s="12"/>
      <c r="F49" s="12"/>
      <c r="G49" s="12"/>
      <c r="H49" s="12"/>
    </row>
    <row r="50" spans="1:8" x14ac:dyDescent="0.25">
      <c r="A50" s="7" t="s">
        <v>15</v>
      </c>
      <c r="B50" s="7"/>
      <c r="C50" s="7" t="s">
        <v>74</v>
      </c>
      <c r="D50" s="81">
        <f>(D52+D51+D53)</f>
        <v>139000</v>
      </c>
      <c r="E50" s="81">
        <f>(E52+E51+E53)</f>
        <v>140000</v>
      </c>
      <c r="F50" s="81">
        <f>(F52+F51+F53)</f>
        <v>104146</v>
      </c>
      <c r="G50" s="5">
        <f>(G51+G52+G53)</f>
        <v>24.59</v>
      </c>
      <c r="H50" s="5">
        <v>74.39</v>
      </c>
    </row>
    <row r="51" spans="1:8" x14ac:dyDescent="0.25">
      <c r="A51" s="11"/>
      <c r="B51" s="11" t="s">
        <v>75</v>
      </c>
      <c r="C51" s="11" t="s">
        <v>76</v>
      </c>
      <c r="D51" s="80">
        <v>117000</v>
      </c>
      <c r="E51" s="80">
        <v>122000</v>
      </c>
      <c r="F51" s="80">
        <v>91214</v>
      </c>
      <c r="G51" s="12">
        <v>21.54</v>
      </c>
      <c r="H51" s="12">
        <v>74.77</v>
      </c>
    </row>
    <row r="52" spans="1:8" x14ac:dyDescent="0.25">
      <c r="A52" s="11"/>
      <c r="B52" s="11" t="s">
        <v>77</v>
      </c>
      <c r="C52" s="11" t="s">
        <v>78</v>
      </c>
      <c r="D52" s="80">
        <v>20000</v>
      </c>
      <c r="E52" s="80">
        <v>15000</v>
      </c>
      <c r="F52" s="80">
        <v>11833</v>
      </c>
      <c r="G52" s="12">
        <v>2.79</v>
      </c>
      <c r="H52" s="12">
        <v>78.89</v>
      </c>
    </row>
    <row r="53" spans="1:8" x14ac:dyDescent="0.25">
      <c r="A53" s="12"/>
      <c r="B53" s="11" t="s">
        <v>79</v>
      </c>
      <c r="C53" s="11" t="s">
        <v>80</v>
      </c>
      <c r="D53" s="84">
        <v>2000</v>
      </c>
      <c r="E53" s="80">
        <v>3000</v>
      </c>
      <c r="F53" s="12">
        <v>1099</v>
      </c>
      <c r="G53" s="12">
        <v>0.26</v>
      </c>
      <c r="H53" s="12">
        <v>36.630000000000003</v>
      </c>
    </row>
    <row r="54" spans="1:8" x14ac:dyDescent="0.25">
      <c r="A54" s="12"/>
      <c r="B54" s="11" t="s">
        <v>81</v>
      </c>
      <c r="C54" s="11" t="s">
        <v>82</v>
      </c>
      <c r="D54" s="12"/>
      <c r="E54" s="12"/>
      <c r="F54" s="12"/>
      <c r="G54" s="12"/>
      <c r="H54" s="12"/>
    </row>
    <row r="55" spans="1:8" x14ac:dyDescent="0.25">
      <c r="A55" s="12"/>
      <c r="B55" s="11"/>
      <c r="C55" s="11" t="s">
        <v>105</v>
      </c>
      <c r="D55" s="12"/>
      <c r="E55" s="12"/>
      <c r="F55" s="80"/>
      <c r="G55" s="12"/>
      <c r="H55" s="12"/>
    </row>
    <row r="56" spans="1:8" x14ac:dyDescent="0.25">
      <c r="A56" s="7" t="s">
        <v>17</v>
      </c>
      <c r="B56" s="7"/>
      <c r="C56" s="7" t="s">
        <v>83</v>
      </c>
      <c r="D56" s="81">
        <v>10000</v>
      </c>
      <c r="E56" s="81">
        <v>10000</v>
      </c>
      <c r="F56" s="5"/>
      <c r="G56" s="5"/>
      <c r="H56" s="5"/>
    </row>
    <row r="57" spans="1:8" x14ac:dyDescent="0.25">
      <c r="A57" s="7" t="s">
        <v>84</v>
      </c>
      <c r="B57" s="7"/>
      <c r="C57" s="7" t="s">
        <v>85</v>
      </c>
      <c r="D57" s="5"/>
      <c r="E57" s="5"/>
      <c r="F57" s="5"/>
      <c r="G57" s="5"/>
      <c r="H57" s="5"/>
    </row>
    <row r="58" spans="1:8" ht="15.75" x14ac:dyDescent="0.25">
      <c r="A58" s="101"/>
      <c r="B58" s="101"/>
      <c r="C58" s="10" t="s">
        <v>86</v>
      </c>
      <c r="D58" s="83">
        <f>(D23+D29+D41+D50+D56)</f>
        <v>525000</v>
      </c>
      <c r="E58" s="83">
        <f>(E23+E29+E41+E50+E56)</f>
        <v>540000</v>
      </c>
      <c r="F58" s="83">
        <f>(F23+F29+F41+F50)</f>
        <v>423486</v>
      </c>
      <c r="G58" s="87">
        <v>100</v>
      </c>
      <c r="H58" s="15">
        <v>77.7</v>
      </c>
    </row>
    <row r="59" spans="1:8" x14ac:dyDescent="0.25">
      <c r="A59" s="102"/>
      <c r="B59" s="102"/>
      <c r="C59" s="27"/>
      <c r="D59" s="28"/>
      <c r="E59" s="28"/>
      <c r="F59" s="28"/>
      <c r="G59" s="28"/>
      <c r="H59" s="28"/>
    </row>
    <row r="60" spans="1:8" x14ac:dyDescent="0.25">
      <c r="A60" s="12"/>
      <c r="B60" s="12"/>
      <c r="C60" s="13"/>
      <c r="D60" s="12"/>
      <c r="E60" s="12"/>
      <c r="F60" s="12"/>
      <c r="G60" s="12"/>
      <c r="H60" s="12"/>
    </row>
    <row r="61" spans="1:8" x14ac:dyDescent="0.25">
      <c r="A61" s="16" t="s">
        <v>87</v>
      </c>
      <c r="B61" s="16"/>
      <c r="C61" s="17" t="s">
        <v>88</v>
      </c>
      <c r="D61" s="18"/>
      <c r="E61" s="18"/>
      <c r="F61" s="18"/>
      <c r="G61" s="18"/>
      <c r="H61" s="18"/>
    </row>
    <row r="62" spans="1:8" ht="30" x14ac:dyDescent="0.25">
      <c r="A62" s="11"/>
      <c r="B62" s="11"/>
      <c r="C62" s="19" t="s">
        <v>89</v>
      </c>
      <c r="D62" s="12"/>
      <c r="E62" s="12"/>
      <c r="F62" s="12"/>
      <c r="G62" s="12"/>
      <c r="H62" s="12"/>
    </row>
    <row r="63" spans="1:8" x14ac:dyDescent="0.25">
      <c r="A63" s="11"/>
      <c r="B63" s="11"/>
      <c r="C63" s="19" t="s">
        <v>90</v>
      </c>
      <c r="D63" s="12"/>
      <c r="E63" s="12"/>
      <c r="F63" s="12"/>
      <c r="G63" s="12"/>
      <c r="H63" s="12"/>
    </row>
    <row r="64" spans="1:8" x14ac:dyDescent="0.25">
      <c r="A64" s="20"/>
      <c r="B64" s="20"/>
      <c r="C64" s="10" t="s">
        <v>91</v>
      </c>
      <c r="D64" s="21"/>
      <c r="E64" s="21"/>
      <c r="F64" s="21"/>
      <c r="G64" s="21"/>
      <c r="H64" s="21"/>
    </row>
    <row r="65" spans="1:8" x14ac:dyDescent="0.25">
      <c r="A65" s="12"/>
      <c r="B65" s="12"/>
      <c r="C65" s="13"/>
      <c r="D65" s="12"/>
      <c r="E65" s="12"/>
      <c r="F65" s="12"/>
      <c r="G65" s="12"/>
      <c r="H65" s="12"/>
    </row>
    <row r="66" spans="1:8" ht="18.75" x14ac:dyDescent="0.25">
      <c r="A66" s="99" t="s">
        <v>92</v>
      </c>
      <c r="B66" s="99"/>
      <c r="C66" s="22" t="s">
        <v>93</v>
      </c>
      <c r="D66" s="21"/>
      <c r="E66" s="21"/>
      <c r="F66" s="21"/>
      <c r="G66" s="21"/>
      <c r="H66" s="21"/>
    </row>
    <row r="67" spans="1:8" ht="18.75" x14ac:dyDescent="0.25">
      <c r="A67" s="3"/>
    </row>
    <row r="68" spans="1:8" ht="18.75" x14ac:dyDescent="0.25">
      <c r="A68" s="3"/>
      <c r="E68">
        <v>57000</v>
      </c>
    </row>
  </sheetData>
  <mergeCells count="17">
    <mergeCell ref="G2:G4"/>
    <mergeCell ref="A16:A18"/>
    <mergeCell ref="B16:B18"/>
    <mergeCell ref="C16:C18"/>
    <mergeCell ref="D16:D18"/>
    <mergeCell ref="E16:E18"/>
    <mergeCell ref="F16:F18"/>
    <mergeCell ref="G16:G18"/>
    <mergeCell ref="A2:A4"/>
    <mergeCell ref="B2:B4"/>
    <mergeCell ref="C2:C4"/>
    <mergeCell ref="D2:D4"/>
    <mergeCell ref="E2:E4"/>
    <mergeCell ref="F2:F4"/>
    <mergeCell ref="A58:B58"/>
    <mergeCell ref="A59:B59"/>
    <mergeCell ref="A66:B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Program rada</vt:lpstr>
      <vt:lpstr>Izvješće</vt:lpstr>
      <vt:lpstr>'Program rada'!_Hlk54087109</vt:lpstr>
      <vt:lpstr>Izvješće!_Hlk54516215</vt:lpstr>
      <vt:lpstr>'Program rada'!_Toc55895370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Galić</dc:creator>
  <cp:lastModifiedBy>Windows korisnik</cp:lastModifiedBy>
  <cp:lastPrinted>2024-12-13T08:28:59Z</cp:lastPrinted>
  <dcterms:created xsi:type="dcterms:W3CDTF">2015-06-05T18:17:20Z</dcterms:created>
  <dcterms:modified xsi:type="dcterms:W3CDTF">2026-01-23T10:46:45Z</dcterms:modified>
</cp:coreProperties>
</file>